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BuÇalışmaKitabı" defaultThemeVersion="124226"/>
  <bookViews>
    <workbookView xWindow="0" yWindow="60" windowWidth="20376" windowHeight="7032" tabRatio="713" firstSheet="1" activeTab="8"/>
  </bookViews>
  <sheets>
    <sheet name="RH1" sheetId="19" state="hidden" r:id="rId1"/>
    <sheet name="Risk Evreni Çalışması" sheetId="14" r:id="rId2"/>
    <sheet name="Template vs. Examples" sheetId="18" state="hidden" r:id="rId3"/>
    <sheet name="REF - Instructions" sheetId="13" state="hidden" r:id="rId4"/>
    <sheet name="GİRİŞ - Kategoriler&amp;Dereceleme" sheetId="2" state="hidden" r:id="rId5"/>
    <sheet name="Risk - Belirleme" sheetId="3" r:id="rId6"/>
    <sheet name="riskler" sheetId="20" state="hidden" r:id="rId7"/>
    <sheet name="Risk - Analizi" sheetId="8" r:id="rId8"/>
    <sheet name="Risk - Yönetimi" sheetId="10" r:id="rId9"/>
    <sheet name="ÇIKTI - Risk Kaydı" sheetId="11" state="hidden" r:id="rId10"/>
    <sheet name="REF - Glossary" sheetId="15" state="hidden" r:id="rId11"/>
    <sheet name="REF - FAQs" sheetId="17" state="hidden" r:id="rId12"/>
  </sheets>
  <definedNames>
    <definedName name="_xlnm._FilterDatabase" localSheetId="9" hidden="1">'ÇIKTI - Risk Kaydı'!$A$1:$M$4</definedName>
    <definedName name="ARG">#REF!</definedName>
    <definedName name="DRA">#REF!</definedName>
    <definedName name="_xlnm.Print_Area" localSheetId="9">'ÇIKTI - Risk Kaydı'!$A$1:$M$99</definedName>
    <definedName name="_xlnm.Print_Area" localSheetId="4">'GİRİŞ - Kategoriler&amp;Dereceleme'!$A$1:$S$12</definedName>
    <definedName name="_xlnm.Print_Area" localSheetId="11">'REF - FAQs'!$A$1:$G$14</definedName>
    <definedName name="_xlnm.Print_Area" localSheetId="10">'REF - Glossary'!$A$1:$G$32</definedName>
    <definedName name="_xlnm.Print_Area" localSheetId="3">'REF - Instructions'!$A$1:$H$35</definedName>
    <definedName name="_xlnm.Print_Area" localSheetId="0">'RH1'!$A$1:$Z$16</definedName>
    <definedName name="_xlnm.Print_Area" localSheetId="7">'Risk - Analizi'!$A$1:$I$99</definedName>
    <definedName name="_xlnm.Print_Area" localSheetId="5">'Risk - Belirleme'!$A$1:$E$99</definedName>
    <definedName name="_xlnm.Print_Area" localSheetId="8">'Risk - Yönetimi'!$A$1:$O$99</definedName>
    <definedName name="_xlnm.Print_Area" localSheetId="1">'Risk Evreni Çalışması'!$A$1:$H$9</definedName>
    <definedName name="_xlnm.Print_Area" localSheetId="2">'Template vs. Examples'!$A$1:$H$9</definedName>
    <definedName name="_xlnm.Print_Titles" localSheetId="9">'ÇIKTI - Risk Kaydı'!$1:$4</definedName>
    <definedName name="_xlnm.Print_Titles" localSheetId="11">'REF - FAQs'!$1:$2</definedName>
    <definedName name="_xlnm.Print_Titles" localSheetId="10">'REF - Glossary'!$1:$2</definedName>
    <definedName name="_xlnm.Print_Titles" localSheetId="3">'REF - Instructions'!$1:$2</definedName>
    <definedName name="_xlnm.Print_Titles" localSheetId="7">'Risk - Analizi'!$1:$3</definedName>
    <definedName name="_xlnm.Print_Titles" localSheetId="5">'Risk - Belirleme'!$1:$3</definedName>
    <definedName name="_xlnm.Print_Titles" localSheetId="8">'Risk - Yönetimi'!$1:$4</definedName>
  </definedNames>
  <calcPr calcId="125725"/>
</workbook>
</file>

<file path=xl/calcChain.xml><?xml version="1.0" encoding="utf-8"?>
<calcChain xmlns="http://schemas.openxmlformats.org/spreadsheetml/2006/main">
  <c r="L81" i="10"/>
  <c r="J81"/>
  <c r="L80"/>
  <c r="J80"/>
  <c r="L79"/>
  <c r="J79"/>
  <c r="L78"/>
  <c r="J78"/>
  <c r="L77"/>
  <c r="J77"/>
  <c r="L76"/>
  <c r="J76"/>
  <c r="L66"/>
  <c r="J66"/>
  <c r="L65"/>
  <c r="J65"/>
  <c r="L64"/>
  <c r="J64"/>
  <c r="L63"/>
  <c r="J63"/>
  <c r="L62"/>
  <c r="J62"/>
  <c r="L61"/>
  <c r="J61"/>
  <c r="L60"/>
  <c r="J60"/>
  <c r="L56"/>
  <c r="J56"/>
  <c r="L55"/>
  <c r="J55"/>
  <c r="F66" i="8"/>
  <c r="F65"/>
  <c r="F64"/>
  <c r="F63"/>
  <c r="F62"/>
  <c r="F61"/>
  <c r="F60"/>
  <c r="F59"/>
  <c r="F58"/>
  <c r="F57"/>
  <c r="F56"/>
  <c r="F55"/>
  <c r="L54" i="10" l="1"/>
  <c r="J53"/>
  <c r="F54" i="8"/>
  <c r="F53"/>
  <c r="L52" i="10" l="1"/>
  <c r="J52"/>
  <c r="L51"/>
  <c r="J51"/>
  <c r="L50"/>
  <c r="J50"/>
  <c r="L49"/>
  <c r="J49"/>
  <c r="L48"/>
  <c r="J48"/>
  <c r="L47"/>
  <c r="J47"/>
  <c r="F52" i="8"/>
  <c r="F51"/>
  <c r="F50"/>
  <c r="F49"/>
  <c r="F48"/>
  <c r="F47"/>
  <c r="L46" i="10" l="1"/>
  <c r="J46"/>
  <c r="L45"/>
  <c r="J45"/>
  <c r="L44"/>
  <c r="J44"/>
  <c r="L43"/>
  <c r="J43"/>
  <c r="L42"/>
  <c r="J42"/>
  <c r="L41"/>
  <c r="J41"/>
  <c r="F46" i="8"/>
  <c r="F45"/>
  <c r="F44"/>
  <c r="F43"/>
  <c r="F42"/>
  <c r="F41"/>
  <c r="L40" i="10" l="1"/>
  <c r="J40"/>
  <c r="L39"/>
  <c r="J39"/>
  <c r="L38"/>
  <c r="J38"/>
  <c r="L37"/>
  <c r="J37"/>
  <c r="L36"/>
  <c r="J36"/>
  <c r="L35"/>
  <c r="J35"/>
  <c r="L34"/>
  <c r="J34"/>
  <c r="L33"/>
  <c r="J33"/>
  <c r="L32"/>
  <c r="J32"/>
  <c r="L31"/>
  <c r="J31"/>
  <c r="L30"/>
  <c r="J30"/>
  <c r="L29"/>
  <c r="J29"/>
  <c r="L28"/>
  <c r="J28"/>
  <c r="L27"/>
  <c r="J27"/>
  <c r="L26"/>
  <c r="J26"/>
  <c r="L25"/>
  <c r="J25"/>
  <c r="B38" l="1"/>
  <c r="B29"/>
  <c r="B35"/>
  <c r="B27" l="1"/>
  <c r="L53" l="1"/>
  <c r="L67"/>
  <c r="L68"/>
  <c r="L69"/>
  <c r="L70"/>
  <c r="L71"/>
  <c r="L72"/>
  <c r="L73"/>
  <c r="L74"/>
  <c r="L75"/>
  <c r="L92"/>
  <c r="L93"/>
  <c r="L94"/>
  <c r="L95"/>
  <c r="L96"/>
  <c r="L97"/>
  <c r="L98"/>
  <c r="L99"/>
  <c r="L16" i="11"/>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L16" i="10"/>
  <c r="L15"/>
  <c r="H94" i="8" l="1"/>
  <c r="H95"/>
  <c r="H96"/>
  <c r="H97"/>
  <c r="H98"/>
  <c r="H99"/>
  <c r="F23"/>
  <c r="H23" s="1"/>
  <c r="F24"/>
  <c r="H24" s="1"/>
  <c r="F25"/>
  <c r="F26"/>
  <c r="H26" s="1"/>
  <c r="F27"/>
  <c r="F28"/>
  <c r="H28" s="1"/>
  <c r="F29"/>
  <c r="H29" s="1"/>
  <c r="F30"/>
  <c r="H30" s="1"/>
  <c r="F31"/>
  <c r="H31" s="1"/>
  <c r="F32"/>
  <c r="H32" s="1"/>
  <c r="F33"/>
  <c r="H33" s="1"/>
  <c r="F34"/>
  <c r="H34" s="1"/>
  <c r="F35"/>
  <c r="H35" s="1"/>
  <c r="F36"/>
  <c r="H36" s="1"/>
  <c r="F37"/>
  <c r="F38"/>
  <c r="F39"/>
  <c r="H39" s="1"/>
  <c r="F40"/>
  <c r="H40" s="1"/>
  <c r="F67"/>
  <c r="H67" s="1"/>
  <c r="F68"/>
  <c r="H68" s="1"/>
  <c r="F69"/>
  <c r="H69" s="1"/>
  <c r="F70"/>
  <c r="H70" s="1"/>
  <c r="F71"/>
  <c r="H71" s="1"/>
  <c r="F72"/>
  <c r="H72" s="1"/>
  <c r="F73"/>
  <c r="H73" s="1"/>
  <c r="F74"/>
  <c r="H74" s="1"/>
  <c r="F75"/>
  <c r="H75" s="1"/>
  <c r="F94"/>
  <c r="F95"/>
  <c r="F96"/>
  <c r="F97"/>
  <c r="F98"/>
  <c r="F99"/>
  <c r="F20"/>
  <c r="H20" s="1"/>
  <c r="F21"/>
  <c r="F22"/>
  <c r="H22" s="1"/>
  <c r="F18"/>
  <c r="H18" s="1"/>
  <c r="F19"/>
  <c r="F17"/>
  <c r="F16"/>
  <c r="L15" i="11"/>
  <c r="K15"/>
  <c r="I15"/>
  <c r="B16" i="10"/>
  <c r="B17"/>
  <c r="B18"/>
  <c r="B19"/>
  <c r="B20"/>
  <c r="B21"/>
  <c r="B22"/>
  <c r="B23"/>
  <c r="B24"/>
  <c r="B25"/>
  <c r="B26"/>
  <c r="B28"/>
  <c r="B30"/>
  <c r="B31"/>
  <c r="B32"/>
  <c r="B33"/>
  <c r="B34"/>
  <c r="B36"/>
  <c r="B37"/>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5"/>
  <c r="B16" i="8"/>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5"/>
  <c r="A16" l="1"/>
  <c r="A16" i="10" l="1"/>
  <c r="J16"/>
  <c r="AU19" l="1"/>
  <c r="AT19"/>
  <c r="AS19"/>
  <c r="AR19"/>
  <c r="AQ19"/>
  <c r="AP19"/>
  <c r="AO19"/>
  <c r="AN19"/>
  <c r="AM19"/>
  <c r="AL19"/>
  <c r="AK19"/>
  <c r="AJ19"/>
  <c r="AI19"/>
  <c r="AH19"/>
  <c r="AG19"/>
  <c r="AF19"/>
  <c r="AE19"/>
  <c r="AD19"/>
  <c r="AC19"/>
  <c r="AB19"/>
  <c r="AA19"/>
  <c r="Z19"/>
  <c r="Y19"/>
  <c r="X19"/>
  <c r="W19"/>
  <c r="AU18"/>
  <c r="AT18"/>
  <c r="AS18"/>
  <c r="AR18"/>
  <c r="AQ18"/>
  <c r="AP18"/>
  <c r="AO18"/>
  <c r="AN18"/>
  <c r="AM18"/>
  <c r="AL18"/>
  <c r="AK18"/>
  <c r="AJ18"/>
  <c r="AI18"/>
  <c r="AH18"/>
  <c r="AG18"/>
  <c r="AF18"/>
  <c r="AE18"/>
  <c r="AD18"/>
  <c r="AC18"/>
  <c r="AB18"/>
  <c r="AA18"/>
  <c r="Z18"/>
  <c r="Y18"/>
  <c r="X18"/>
  <c r="W18"/>
  <c r="AU17"/>
  <c r="AT17"/>
  <c r="AS17"/>
  <c r="AR17"/>
  <c r="AQ17"/>
  <c r="AP17"/>
  <c r="AO17"/>
  <c r="AN17"/>
  <c r="AM17"/>
  <c r="AL17"/>
  <c r="AK17"/>
  <c r="AJ17"/>
  <c r="AI17"/>
  <c r="AH17"/>
  <c r="AG17"/>
  <c r="AF17"/>
  <c r="AE17"/>
  <c r="AD17"/>
  <c r="AC17"/>
  <c r="AB17"/>
  <c r="AA17"/>
  <c r="Z17"/>
  <c r="Y17"/>
  <c r="X17"/>
  <c r="W17"/>
  <c r="AU16"/>
  <c r="AT16"/>
  <c r="AS16"/>
  <c r="AR16"/>
  <c r="AQ16"/>
  <c r="AP16"/>
  <c r="AO16"/>
  <c r="AN16"/>
  <c r="AM16"/>
  <c r="AL16"/>
  <c r="AK16"/>
  <c r="AJ16"/>
  <c r="AI16"/>
  <c r="AH16"/>
  <c r="AG16"/>
  <c r="AF16"/>
  <c r="AE16"/>
  <c r="AD16"/>
  <c r="AC16"/>
  <c r="AB16"/>
  <c r="AA16"/>
  <c r="Z16"/>
  <c r="Y16"/>
  <c r="X16"/>
  <c r="W16"/>
  <c r="F15" i="8" l="1"/>
  <c r="E12" i="3" l="1"/>
  <c r="E11"/>
  <c r="E10"/>
  <c r="E9"/>
  <c r="E8"/>
  <c r="E7" l="1"/>
  <c r="E6"/>
  <c r="E5"/>
  <c r="J99" i="11"/>
  <c r="I99"/>
  <c r="H99"/>
  <c r="G99"/>
  <c r="E99"/>
  <c r="D99"/>
  <c r="C99"/>
  <c r="B99"/>
  <c r="A99"/>
  <c r="J98"/>
  <c r="I98"/>
  <c r="H98"/>
  <c r="G98"/>
  <c r="E98"/>
  <c r="D98"/>
  <c r="C98"/>
  <c r="B98"/>
  <c r="A98"/>
  <c r="J97"/>
  <c r="I97"/>
  <c r="H97"/>
  <c r="G97"/>
  <c r="E97"/>
  <c r="D97"/>
  <c r="C97"/>
  <c r="B97"/>
  <c r="A97"/>
  <c r="J96"/>
  <c r="I96"/>
  <c r="H96"/>
  <c r="G96"/>
  <c r="E96"/>
  <c r="D96"/>
  <c r="C96"/>
  <c r="B96"/>
  <c r="A96"/>
  <c r="J95"/>
  <c r="I95"/>
  <c r="H95"/>
  <c r="G95"/>
  <c r="E95"/>
  <c r="D95"/>
  <c r="C95"/>
  <c r="B95"/>
  <c r="A95"/>
  <c r="J94"/>
  <c r="I94"/>
  <c r="H94"/>
  <c r="G94"/>
  <c r="E94"/>
  <c r="D94"/>
  <c r="C94"/>
  <c r="B94"/>
  <c r="A94"/>
  <c r="J93"/>
  <c r="I93"/>
  <c r="H93"/>
  <c r="G93"/>
  <c r="E93"/>
  <c r="D93"/>
  <c r="C93"/>
  <c r="B93"/>
  <c r="A93"/>
  <c r="J92"/>
  <c r="I92"/>
  <c r="H92"/>
  <c r="G92"/>
  <c r="E92"/>
  <c r="D92"/>
  <c r="C92"/>
  <c r="B92"/>
  <c r="A92"/>
  <c r="J91"/>
  <c r="I91"/>
  <c r="H91"/>
  <c r="G91"/>
  <c r="E91"/>
  <c r="D91"/>
  <c r="C91"/>
  <c r="B91"/>
  <c r="A91"/>
  <c r="J90"/>
  <c r="I90"/>
  <c r="H90"/>
  <c r="G90"/>
  <c r="E90"/>
  <c r="D90"/>
  <c r="C90"/>
  <c r="B90"/>
  <c r="A90"/>
  <c r="J89"/>
  <c r="I89"/>
  <c r="H89"/>
  <c r="G89"/>
  <c r="E89"/>
  <c r="D89"/>
  <c r="C89"/>
  <c r="B89"/>
  <c r="A89"/>
  <c r="J88"/>
  <c r="I88"/>
  <c r="H88"/>
  <c r="G88"/>
  <c r="E88"/>
  <c r="D88"/>
  <c r="C88"/>
  <c r="B88"/>
  <c r="A88"/>
  <c r="J87"/>
  <c r="I87"/>
  <c r="H87"/>
  <c r="G87"/>
  <c r="E87"/>
  <c r="D87"/>
  <c r="C87"/>
  <c r="B87"/>
  <c r="A87"/>
  <c r="J86"/>
  <c r="I86"/>
  <c r="H86"/>
  <c r="G86"/>
  <c r="E86"/>
  <c r="D86"/>
  <c r="C86"/>
  <c r="B86"/>
  <c r="A86"/>
  <c r="J85"/>
  <c r="I85"/>
  <c r="H85"/>
  <c r="G85"/>
  <c r="E85"/>
  <c r="D85"/>
  <c r="C85"/>
  <c r="B85"/>
  <c r="A85"/>
  <c r="J84"/>
  <c r="I84"/>
  <c r="H84"/>
  <c r="G84"/>
  <c r="E84"/>
  <c r="D84"/>
  <c r="C84"/>
  <c r="B84"/>
  <c r="A84"/>
  <c r="J83"/>
  <c r="I83"/>
  <c r="H83"/>
  <c r="G83"/>
  <c r="E83"/>
  <c r="D83"/>
  <c r="C83"/>
  <c r="B83"/>
  <c r="A83"/>
  <c r="J82"/>
  <c r="I82"/>
  <c r="H82"/>
  <c r="G82"/>
  <c r="E82"/>
  <c r="D82"/>
  <c r="C82"/>
  <c r="B82"/>
  <c r="A82"/>
  <c r="J81"/>
  <c r="I81"/>
  <c r="H81"/>
  <c r="G81"/>
  <c r="E81"/>
  <c r="D81"/>
  <c r="C81"/>
  <c r="B81"/>
  <c r="A81"/>
  <c r="J80"/>
  <c r="I80"/>
  <c r="H80"/>
  <c r="G80"/>
  <c r="E80"/>
  <c r="D80"/>
  <c r="C80"/>
  <c r="B80"/>
  <c r="A80"/>
  <c r="J79"/>
  <c r="I79"/>
  <c r="H79"/>
  <c r="G79"/>
  <c r="E79"/>
  <c r="D79"/>
  <c r="C79"/>
  <c r="B79"/>
  <c r="A79"/>
  <c r="J78"/>
  <c r="I78"/>
  <c r="H78"/>
  <c r="G78"/>
  <c r="E78"/>
  <c r="D78"/>
  <c r="C78"/>
  <c r="B78"/>
  <c r="A78"/>
  <c r="J77"/>
  <c r="I77"/>
  <c r="H77"/>
  <c r="G77"/>
  <c r="E77"/>
  <c r="D77"/>
  <c r="C77"/>
  <c r="B77"/>
  <c r="A77"/>
  <c r="J76"/>
  <c r="I76"/>
  <c r="H76"/>
  <c r="G76"/>
  <c r="E76"/>
  <c r="D76"/>
  <c r="C76"/>
  <c r="B76"/>
  <c r="A76"/>
  <c r="J75"/>
  <c r="I75"/>
  <c r="H75"/>
  <c r="G75"/>
  <c r="E75"/>
  <c r="D75"/>
  <c r="C75"/>
  <c r="B75"/>
  <c r="A75"/>
  <c r="J74"/>
  <c r="I74"/>
  <c r="H74"/>
  <c r="G74"/>
  <c r="E74"/>
  <c r="D74"/>
  <c r="C74"/>
  <c r="B74"/>
  <c r="A74"/>
  <c r="J73"/>
  <c r="I73"/>
  <c r="H73"/>
  <c r="G73"/>
  <c r="E73"/>
  <c r="D73"/>
  <c r="C73"/>
  <c r="B73"/>
  <c r="A73"/>
  <c r="J72"/>
  <c r="I72"/>
  <c r="H72"/>
  <c r="G72"/>
  <c r="E72"/>
  <c r="D72"/>
  <c r="C72"/>
  <c r="B72"/>
  <c r="A72"/>
  <c r="J71"/>
  <c r="I71"/>
  <c r="H71"/>
  <c r="G71"/>
  <c r="E71"/>
  <c r="D71"/>
  <c r="C71"/>
  <c r="B71"/>
  <c r="A71"/>
  <c r="J70"/>
  <c r="I70"/>
  <c r="H70"/>
  <c r="G70"/>
  <c r="E70"/>
  <c r="D70"/>
  <c r="C70"/>
  <c r="B70"/>
  <c r="A70"/>
  <c r="J69"/>
  <c r="I69"/>
  <c r="H69"/>
  <c r="G69"/>
  <c r="E69"/>
  <c r="D69"/>
  <c r="C69"/>
  <c r="B69"/>
  <c r="A69"/>
  <c r="J68"/>
  <c r="I68"/>
  <c r="H68"/>
  <c r="G68"/>
  <c r="E68"/>
  <c r="D68"/>
  <c r="C68"/>
  <c r="B68"/>
  <c r="A68"/>
  <c r="J67"/>
  <c r="I67"/>
  <c r="H67"/>
  <c r="G67"/>
  <c r="E67"/>
  <c r="D67"/>
  <c r="C67"/>
  <c r="B67"/>
  <c r="A67"/>
  <c r="J66"/>
  <c r="I66"/>
  <c r="H66"/>
  <c r="G66"/>
  <c r="E66"/>
  <c r="D66"/>
  <c r="C66"/>
  <c r="B66"/>
  <c r="A66"/>
  <c r="J65"/>
  <c r="I65"/>
  <c r="H65"/>
  <c r="G65"/>
  <c r="E65"/>
  <c r="D65"/>
  <c r="C65"/>
  <c r="B65"/>
  <c r="A65"/>
  <c r="J64"/>
  <c r="I64"/>
  <c r="H64"/>
  <c r="G64"/>
  <c r="E64"/>
  <c r="D64"/>
  <c r="C64"/>
  <c r="B64"/>
  <c r="A64"/>
  <c r="J63"/>
  <c r="I63"/>
  <c r="H63"/>
  <c r="G63"/>
  <c r="E63"/>
  <c r="D63"/>
  <c r="C63"/>
  <c r="B63"/>
  <c r="A63"/>
  <c r="J62"/>
  <c r="I62"/>
  <c r="H62"/>
  <c r="G62"/>
  <c r="E62"/>
  <c r="D62"/>
  <c r="C62"/>
  <c r="B62"/>
  <c r="A62"/>
  <c r="J61"/>
  <c r="I61"/>
  <c r="H61"/>
  <c r="G61"/>
  <c r="E61"/>
  <c r="D61"/>
  <c r="C61"/>
  <c r="B61"/>
  <c r="A61"/>
  <c r="J60"/>
  <c r="I60"/>
  <c r="H60"/>
  <c r="G60"/>
  <c r="E60"/>
  <c r="D60"/>
  <c r="C60"/>
  <c r="B60"/>
  <c r="A60"/>
  <c r="J59"/>
  <c r="I59"/>
  <c r="H59"/>
  <c r="G59"/>
  <c r="E59"/>
  <c r="D59"/>
  <c r="C59"/>
  <c r="B59"/>
  <c r="A59"/>
  <c r="J58"/>
  <c r="I58"/>
  <c r="H58"/>
  <c r="G58"/>
  <c r="E58"/>
  <c r="D58"/>
  <c r="C58"/>
  <c r="B58"/>
  <c r="A58"/>
  <c r="J57"/>
  <c r="I57"/>
  <c r="H57"/>
  <c r="G57"/>
  <c r="E57"/>
  <c r="D57"/>
  <c r="C57"/>
  <c r="B57"/>
  <c r="A57"/>
  <c r="J56"/>
  <c r="I56"/>
  <c r="H56"/>
  <c r="G56"/>
  <c r="E56"/>
  <c r="D56"/>
  <c r="C56"/>
  <c r="B56"/>
  <c r="A56"/>
  <c r="J55"/>
  <c r="I55"/>
  <c r="H55"/>
  <c r="G55"/>
  <c r="E55"/>
  <c r="D55"/>
  <c r="C55"/>
  <c r="B55"/>
  <c r="A55"/>
  <c r="J54"/>
  <c r="I54"/>
  <c r="H54"/>
  <c r="G54"/>
  <c r="E54"/>
  <c r="D54"/>
  <c r="C54"/>
  <c r="B54"/>
  <c r="A54"/>
  <c r="J53"/>
  <c r="I53"/>
  <c r="H53"/>
  <c r="G53"/>
  <c r="E53"/>
  <c r="D53"/>
  <c r="C53"/>
  <c r="B53"/>
  <c r="A53"/>
  <c r="J52"/>
  <c r="I52"/>
  <c r="H52"/>
  <c r="G52"/>
  <c r="E52"/>
  <c r="D52"/>
  <c r="C52"/>
  <c r="B52"/>
  <c r="A52"/>
  <c r="J51"/>
  <c r="I51"/>
  <c r="H51"/>
  <c r="G51"/>
  <c r="E51"/>
  <c r="D51"/>
  <c r="C51"/>
  <c r="B51"/>
  <c r="A51"/>
  <c r="J50"/>
  <c r="I50"/>
  <c r="H50"/>
  <c r="G50"/>
  <c r="E50"/>
  <c r="D50"/>
  <c r="C50"/>
  <c r="B50"/>
  <c r="A50"/>
  <c r="J49"/>
  <c r="I49"/>
  <c r="H49"/>
  <c r="G49"/>
  <c r="E49"/>
  <c r="D49"/>
  <c r="C49"/>
  <c r="B49"/>
  <c r="A49"/>
  <c r="J48"/>
  <c r="I48"/>
  <c r="H48"/>
  <c r="G48"/>
  <c r="E48"/>
  <c r="D48"/>
  <c r="C48"/>
  <c r="B48"/>
  <c r="A48"/>
  <c r="J47"/>
  <c r="I47"/>
  <c r="H47"/>
  <c r="G47"/>
  <c r="E47"/>
  <c r="D47"/>
  <c r="C47"/>
  <c r="B47"/>
  <c r="A47"/>
  <c r="J46"/>
  <c r="I46"/>
  <c r="H46"/>
  <c r="G46"/>
  <c r="E46"/>
  <c r="D46"/>
  <c r="C46"/>
  <c r="B46"/>
  <c r="A46"/>
  <c r="J45"/>
  <c r="I45"/>
  <c r="H45"/>
  <c r="G45"/>
  <c r="E45"/>
  <c r="D45"/>
  <c r="C45"/>
  <c r="B45"/>
  <c r="A45"/>
  <c r="J44"/>
  <c r="I44"/>
  <c r="H44"/>
  <c r="G44"/>
  <c r="E44"/>
  <c r="D44"/>
  <c r="C44"/>
  <c r="B44"/>
  <c r="A44"/>
  <c r="J43"/>
  <c r="I43"/>
  <c r="H43"/>
  <c r="G43"/>
  <c r="E43"/>
  <c r="D43"/>
  <c r="C43"/>
  <c r="B43"/>
  <c r="A43"/>
  <c r="J42"/>
  <c r="I42"/>
  <c r="H42"/>
  <c r="G42"/>
  <c r="E42"/>
  <c r="D42"/>
  <c r="C42"/>
  <c r="B42"/>
  <c r="A42"/>
  <c r="J41"/>
  <c r="I41"/>
  <c r="H41"/>
  <c r="G41"/>
  <c r="E41"/>
  <c r="D41"/>
  <c r="C41"/>
  <c r="B41"/>
  <c r="A41"/>
  <c r="J40"/>
  <c r="I40"/>
  <c r="H40"/>
  <c r="G40"/>
  <c r="E40"/>
  <c r="D40"/>
  <c r="C40"/>
  <c r="B40"/>
  <c r="A40"/>
  <c r="J39"/>
  <c r="I39"/>
  <c r="H39"/>
  <c r="G39"/>
  <c r="E39"/>
  <c r="D39"/>
  <c r="C39"/>
  <c r="B39"/>
  <c r="A39"/>
  <c r="J38"/>
  <c r="I38"/>
  <c r="H38"/>
  <c r="G38"/>
  <c r="E38"/>
  <c r="D38"/>
  <c r="C38"/>
  <c r="B38"/>
  <c r="A38"/>
  <c r="J37"/>
  <c r="I37"/>
  <c r="H37"/>
  <c r="G37"/>
  <c r="E37"/>
  <c r="D37"/>
  <c r="C37"/>
  <c r="B37"/>
  <c r="A37"/>
  <c r="J36"/>
  <c r="I36"/>
  <c r="H36"/>
  <c r="G36"/>
  <c r="E36"/>
  <c r="D36"/>
  <c r="C36"/>
  <c r="B36"/>
  <c r="A36"/>
  <c r="J35"/>
  <c r="I35"/>
  <c r="H35"/>
  <c r="G35"/>
  <c r="E35"/>
  <c r="D35"/>
  <c r="C35"/>
  <c r="B35"/>
  <c r="A35"/>
  <c r="J34"/>
  <c r="I34"/>
  <c r="H34"/>
  <c r="G34"/>
  <c r="E34"/>
  <c r="D34"/>
  <c r="C34"/>
  <c r="B34"/>
  <c r="A34"/>
  <c r="J33"/>
  <c r="I33"/>
  <c r="H33"/>
  <c r="G33"/>
  <c r="E33"/>
  <c r="D33"/>
  <c r="C33"/>
  <c r="B33"/>
  <c r="A33"/>
  <c r="J32"/>
  <c r="I32"/>
  <c r="H32"/>
  <c r="G32"/>
  <c r="E32"/>
  <c r="D32"/>
  <c r="C32"/>
  <c r="B32"/>
  <c r="A32"/>
  <c r="J31"/>
  <c r="I31"/>
  <c r="H31"/>
  <c r="G31"/>
  <c r="E31"/>
  <c r="D31"/>
  <c r="C31"/>
  <c r="B31"/>
  <c r="A31"/>
  <c r="J30"/>
  <c r="I30"/>
  <c r="H30"/>
  <c r="G30"/>
  <c r="E30"/>
  <c r="D30"/>
  <c r="C30"/>
  <c r="B30"/>
  <c r="A30"/>
  <c r="J29"/>
  <c r="I29"/>
  <c r="H29"/>
  <c r="G29"/>
  <c r="E29"/>
  <c r="D29"/>
  <c r="C29"/>
  <c r="B29"/>
  <c r="A29"/>
  <c r="J28"/>
  <c r="I28"/>
  <c r="H28"/>
  <c r="G28"/>
  <c r="E28"/>
  <c r="D28"/>
  <c r="C28"/>
  <c r="B28"/>
  <c r="A28"/>
  <c r="J27"/>
  <c r="I27"/>
  <c r="H27"/>
  <c r="G27"/>
  <c r="E27"/>
  <c r="D27"/>
  <c r="C27"/>
  <c r="B27"/>
  <c r="A27"/>
  <c r="J26"/>
  <c r="I26"/>
  <c r="H26"/>
  <c r="G26"/>
  <c r="E26"/>
  <c r="D26"/>
  <c r="C26"/>
  <c r="B26"/>
  <c r="A26"/>
  <c r="J25"/>
  <c r="I25"/>
  <c r="H25"/>
  <c r="G25"/>
  <c r="E25"/>
  <c r="D25"/>
  <c r="C25"/>
  <c r="B25"/>
  <c r="A25"/>
  <c r="J24"/>
  <c r="I24"/>
  <c r="H24"/>
  <c r="G24"/>
  <c r="E24"/>
  <c r="D24"/>
  <c r="C24"/>
  <c r="B24"/>
  <c r="A24"/>
  <c r="J23"/>
  <c r="I23"/>
  <c r="H23"/>
  <c r="G23"/>
  <c r="E23"/>
  <c r="D23"/>
  <c r="C23"/>
  <c r="B23"/>
  <c r="A23"/>
  <c r="J22"/>
  <c r="I22"/>
  <c r="H22"/>
  <c r="G22"/>
  <c r="E22"/>
  <c r="D22"/>
  <c r="C22"/>
  <c r="B22"/>
  <c r="A22"/>
  <c r="J21"/>
  <c r="I21"/>
  <c r="H21"/>
  <c r="G21"/>
  <c r="E21"/>
  <c r="D21"/>
  <c r="C21"/>
  <c r="B21"/>
  <c r="A21"/>
  <c r="J20"/>
  <c r="I20"/>
  <c r="H20"/>
  <c r="G20"/>
  <c r="E20"/>
  <c r="D20"/>
  <c r="C20"/>
  <c r="B20"/>
  <c r="A20"/>
  <c r="J19"/>
  <c r="I19"/>
  <c r="H19"/>
  <c r="G19"/>
  <c r="E19"/>
  <c r="D19"/>
  <c r="C19"/>
  <c r="B19"/>
  <c r="A19"/>
  <c r="J18"/>
  <c r="I18"/>
  <c r="H18"/>
  <c r="G18"/>
  <c r="E18"/>
  <c r="D18"/>
  <c r="C18"/>
  <c r="B18"/>
  <c r="A18"/>
  <c r="J17"/>
  <c r="I17"/>
  <c r="H17"/>
  <c r="G17"/>
  <c r="E17"/>
  <c r="D17"/>
  <c r="C17"/>
  <c r="B17"/>
  <c r="A17"/>
  <c r="J16"/>
  <c r="J15"/>
  <c r="I16"/>
  <c r="H16"/>
  <c r="H15"/>
  <c r="G16"/>
  <c r="G15"/>
  <c r="D16"/>
  <c r="D15"/>
  <c r="B16"/>
  <c r="B15"/>
  <c r="E16"/>
  <c r="C16"/>
  <c r="C15"/>
  <c r="E15"/>
  <c r="A16"/>
  <c r="A15"/>
  <c r="N99" i="10"/>
  <c r="O99" s="1"/>
  <c r="M99" i="11" s="1"/>
  <c r="J99" i="10"/>
  <c r="C99"/>
  <c r="A99"/>
  <c r="J98"/>
  <c r="C98"/>
  <c r="A98"/>
  <c r="N97"/>
  <c r="O97" s="1"/>
  <c r="M97" i="11" s="1"/>
  <c r="J97" i="10"/>
  <c r="C97"/>
  <c r="A97"/>
  <c r="J96"/>
  <c r="C96"/>
  <c r="A96"/>
  <c r="N95"/>
  <c r="J95"/>
  <c r="C95"/>
  <c r="A95"/>
  <c r="J94"/>
  <c r="C94"/>
  <c r="A94"/>
  <c r="N93"/>
  <c r="O93" s="1"/>
  <c r="J93"/>
  <c r="C93"/>
  <c r="A93"/>
  <c r="J92"/>
  <c r="C92"/>
  <c r="A92"/>
  <c r="C91"/>
  <c r="A91"/>
  <c r="C90"/>
  <c r="A90"/>
  <c r="M89" i="11"/>
  <c r="C89" i="10"/>
  <c r="A89"/>
  <c r="C88"/>
  <c r="A88"/>
  <c r="C87"/>
  <c r="A87"/>
  <c r="C86"/>
  <c r="A86"/>
  <c r="C85"/>
  <c r="A85"/>
  <c r="C84"/>
  <c r="A84"/>
  <c r="C83"/>
  <c r="A83"/>
  <c r="C82"/>
  <c r="A82"/>
  <c r="N81"/>
  <c r="O81" s="1"/>
  <c r="M81" i="11" s="1"/>
  <c r="C81" i="10"/>
  <c r="A81"/>
  <c r="C80"/>
  <c r="A80"/>
  <c r="N79"/>
  <c r="C79"/>
  <c r="A79"/>
  <c r="C78"/>
  <c r="A78"/>
  <c r="N77"/>
  <c r="O77" s="1"/>
  <c r="C77"/>
  <c r="A77"/>
  <c r="C76"/>
  <c r="A76"/>
  <c r="N75"/>
  <c r="O75" s="1"/>
  <c r="J75"/>
  <c r="C75"/>
  <c r="A75"/>
  <c r="J74"/>
  <c r="C74"/>
  <c r="A74"/>
  <c r="J73"/>
  <c r="N73" s="1"/>
  <c r="O73" s="1"/>
  <c r="M73" i="11" s="1"/>
  <c r="C73" i="10"/>
  <c r="A73"/>
  <c r="J72"/>
  <c r="C72"/>
  <c r="A72"/>
  <c r="N71"/>
  <c r="J71"/>
  <c r="C71"/>
  <c r="A71"/>
  <c r="J70"/>
  <c r="C70"/>
  <c r="A70"/>
  <c r="N69"/>
  <c r="O69" s="1"/>
  <c r="J69"/>
  <c r="C69"/>
  <c r="A69"/>
  <c r="J68"/>
  <c r="C68"/>
  <c r="A68"/>
  <c r="J67"/>
  <c r="N67" s="1"/>
  <c r="O67" s="1"/>
  <c r="C67"/>
  <c r="A67"/>
  <c r="C66"/>
  <c r="A66"/>
  <c r="N65"/>
  <c r="O65" s="1"/>
  <c r="M65" i="11" s="1"/>
  <c r="C65" i="10"/>
  <c r="A65"/>
  <c r="C64"/>
  <c r="A64"/>
  <c r="N63"/>
  <c r="O63" s="1"/>
  <c r="M63" i="11" s="1"/>
  <c r="C63" i="10"/>
  <c r="A63"/>
  <c r="C62"/>
  <c r="A62"/>
  <c r="N61"/>
  <c r="C61"/>
  <c r="A61"/>
  <c r="C60"/>
  <c r="A60"/>
  <c r="N59"/>
  <c r="O59" s="1"/>
  <c r="C59"/>
  <c r="A59"/>
  <c r="C58"/>
  <c r="A58"/>
  <c r="N57"/>
  <c r="O57" s="1"/>
  <c r="M57" i="11" s="1"/>
  <c r="C57" i="10"/>
  <c r="A57"/>
  <c r="C56"/>
  <c r="A56"/>
  <c r="N55"/>
  <c r="O55" s="1"/>
  <c r="M55" i="11" s="1"/>
  <c r="C55" i="10"/>
  <c r="A55"/>
  <c r="C54"/>
  <c r="A54"/>
  <c r="N53"/>
  <c r="C53"/>
  <c r="A53"/>
  <c r="C52"/>
  <c r="A52"/>
  <c r="N51"/>
  <c r="O51" s="1"/>
  <c r="C51"/>
  <c r="A51"/>
  <c r="C50"/>
  <c r="A50"/>
  <c r="N49"/>
  <c r="O49" s="1"/>
  <c r="M49" i="11" s="1"/>
  <c r="C49" i="10"/>
  <c r="A49"/>
  <c r="C48"/>
  <c r="A48"/>
  <c r="N47"/>
  <c r="O47" s="1"/>
  <c r="M47" i="11" s="1"/>
  <c r="C47" i="10"/>
  <c r="A47"/>
  <c r="C46"/>
  <c r="A46"/>
  <c r="N45"/>
  <c r="O45" s="1"/>
  <c r="C45"/>
  <c r="A45"/>
  <c r="C44"/>
  <c r="A44"/>
  <c r="N43"/>
  <c r="O43" s="1"/>
  <c r="C43"/>
  <c r="A43"/>
  <c r="C42"/>
  <c r="A42"/>
  <c r="N41"/>
  <c r="O41" s="1"/>
  <c r="M41" i="11" s="1"/>
  <c r="C41" i="10"/>
  <c r="A41"/>
  <c r="C40"/>
  <c r="A40"/>
  <c r="N39"/>
  <c r="O39" s="1"/>
  <c r="M39" i="11" s="1"/>
  <c r="C39" i="10"/>
  <c r="A39"/>
  <c r="C38"/>
  <c r="A38"/>
  <c r="N37"/>
  <c r="O37" s="1"/>
  <c r="C37"/>
  <c r="A37"/>
  <c r="C36"/>
  <c r="A36"/>
  <c r="N35"/>
  <c r="O35" s="1"/>
  <c r="C35"/>
  <c r="A35"/>
  <c r="C34"/>
  <c r="A34"/>
  <c r="N33"/>
  <c r="O33" s="1"/>
  <c r="M33" i="11" s="1"/>
  <c r="C33" i="10"/>
  <c r="A33"/>
  <c r="C32"/>
  <c r="A32"/>
  <c r="N31"/>
  <c r="O31" s="1"/>
  <c r="M31" i="11" s="1"/>
  <c r="C31" i="10"/>
  <c r="A31"/>
  <c r="C30"/>
  <c r="A30"/>
  <c r="N29"/>
  <c r="O29" s="1"/>
  <c r="C29"/>
  <c r="A29"/>
  <c r="C28"/>
  <c r="A28"/>
  <c r="N27"/>
  <c r="O27" s="1"/>
  <c r="C27"/>
  <c r="A27"/>
  <c r="C26"/>
  <c r="A26"/>
  <c r="N25"/>
  <c r="O25" s="1"/>
  <c r="M25" i="11" s="1"/>
  <c r="C25" i="10"/>
  <c r="A25"/>
  <c r="C24"/>
  <c r="A24"/>
  <c r="N23"/>
  <c r="O23" s="1"/>
  <c r="M23" i="11" s="1"/>
  <c r="C23" i="10"/>
  <c r="C22"/>
  <c r="A22"/>
  <c r="N21"/>
  <c r="O21" s="1"/>
  <c r="C21"/>
  <c r="A21"/>
  <c r="C20"/>
  <c r="A20"/>
  <c r="C19"/>
  <c r="A19"/>
  <c r="C18"/>
  <c r="A18"/>
  <c r="C17"/>
  <c r="A17"/>
  <c r="O95"/>
  <c r="M87" i="11"/>
  <c r="M83"/>
  <c r="O79" i="10"/>
  <c r="O71"/>
  <c r="O61"/>
  <c r="M61" i="11" s="1"/>
  <c r="O53" i="10"/>
  <c r="M53" i="11" s="1"/>
  <c r="C16" i="10"/>
  <c r="J15"/>
  <c r="C15"/>
  <c r="A15"/>
  <c r="I99" i="8"/>
  <c r="F99" i="11" s="1"/>
  <c r="D99" i="8"/>
  <c r="C99"/>
  <c r="A99"/>
  <c r="I98"/>
  <c r="F98" i="11" s="1"/>
  <c r="D98" i="8"/>
  <c r="C98"/>
  <c r="A98"/>
  <c r="D97"/>
  <c r="C97"/>
  <c r="A97"/>
  <c r="I96"/>
  <c r="F96" i="11" s="1"/>
  <c r="D96" i="8"/>
  <c r="C96"/>
  <c r="A96"/>
  <c r="I95"/>
  <c r="F95" i="11" s="1"/>
  <c r="D95" i="8"/>
  <c r="C95"/>
  <c r="A95"/>
  <c r="I94"/>
  <c r="F94" i="11" s="1"/>
  <c r="D94" i="8"/>
  <c r="C94"/>
  <c r="A94"/>
  <c r="F93" i="11"/>
  <c r="D93" i="8"/>
  <c r="C93"/>
  <c r="A93"/>
  <c r="F92" i="11"/>
  <c r="D92" i="8"/>
  <c r="C92"/>
  <c r="A92"/>
  <c r="F91" i="11"/>
  <c r="D91" i="8"/>
  <c r="C91"/>
  <c r="A91"/>
  <c r="F90" i="11"/>
  <c r="D90" i="8"/>
  <c r="C90"/>
  <c r="A90"/>
  <c r="F89" i="11"/>
  <c r="D89" i="8"/>
  <c r="C89"/>
  <c r="A89"/>
  <c r="F88" i="11"/>
  <c r="D88" i="8"/>
  <c r="C88"/>
  <c r="A88"/>
  <c r="F87" i="11"/>
  <c r="D87" i="8"/>
  <c r="C87"/>
  <c r="A87"/>
  <c r="F86" i="11"/>
  <c r="D86" i="8"/>
  <c r="C86"/>
  <c r="A86"/>
  <c r="F85" i="11"/>
  <c r="D85" i="8"/>
  <c r="C85"/>
  <c r="A85"/>
  <c r="F84" i="11"/>
  <c r="D84" i="8"/>
  <c r="C84"/>
  <c r="A84"/>
  <c r="F83" i="11"/>
  <c r="D83" i="8"/>
  <c r="C83"/>
  <c r="A83"/>
  <c r="F82" i="11"/>
  <c r="D82" i="8"/>
  <c r="C82"/>
  <c r="A82"/>
  <c r="D81"/>
  <c r="H81" s="1"/>
  <c r="I81" s="1"/>
  <c r="F81" i="11" s="1"/>
  <c r="C81" i="8"/>
  <c r="A81"/>
  <c r="D80"/>
  <c r="H80" s="1"/>
  <c r="I80" s="1"/>
  <c r="F80" i="11" s="1"/>
  <c r="C80" i="8"/>
  <c r="A80"/>
  <c r="D79"/>
  <c r="H79" s="1"/>
  <c r="I79" s="1"/>
  <c r="F79" i="11" s="1"/>
  <c r="C79" i="8"/>
  <c r="A79"/>
  <c r="D78"/>
  <c r="H78" s="1"/>
  <c r="I78" s="1"/>
  <c r="F78" i="11" s="1"/>
  <c r="C78" i="8"/>
  <c r="A78"/>
  <c r="D77"/>
  <c r="H77" s="1"/>
  <c r="I77" s="1"/>
  <c r="F77" i="11" s="1"/>
  <c r="C77" i="8"/>
  <c r="A77"/>
  <c r="D76"/>
  <c r="H76" s="1"/>
  <c r="I76" s="1"/>
  <c r="F76" i="11" s="1"/>
  <c r="C76" i="8"/>
  <c r="A76"/>
  <c r="I75"/>
  <c r="F75" i="11" s="1"/>
  <c r="D75" i="8"/>
  <c r="C75"/>
  <c r="A75"/>
  <c r="I74"/>
  <c r="F74" i="11" s="1"/>
  <c r="D74" i="8"/>
  <c r="C74"/>
  <c r="A74"/>
  <c r="I73"/>
  <c r="F73" i="11" s="1"/>
  <c r="D73" i="8"/>
  <c r="C73"/>
  <c r="A73"/>
  <c r="I72"/>
  <c r="F72" i="11" s="1"/>
  <c r="D72" i="8"/>
  <c r="C72"/>
  <c r="A72"/>
  <c r="I71"/>
  <c r="F71" i="11" s="1"/>
  <c r="D71" i="8"/>
  <c r="C71"/>
  <c r="A71"/>
  <c r="I70"/>
  <c r="F70" i="11" s="1"/>
  <c r="D70" i="8"/>
  <c r="C70"/>
  <c r="A70"/>
  <c r="I69"/>
  <c r="F69" i="11" s="1"/>
  <c r="D69" i="8"/>
  <c r="C69"/>
  <c r="A69"/>
  <c r="I68"/>
  <c r="F68" i="11" s="1"/>
  <c r="D68" i="8"/>
  <c r="C68"/>
  <c r="A68"/>
  <c r="I67"/>
  <c r="F67" i="11" s="1"/>
  <c r="D67" i="8"/>
  <c r="C67"/>
  <c r="A67"/>
  <c r="D66"/>
  <c r="H66" s="1"/>
  <c r="I66" s="1"/>
  <c r="F66" i="11" s="1"/>
  <c r="C66" i="8"/>
  <c r="A66"/>
  <c r="D65"/>
  <c r="H65" s="1"/>
  <c r="I65" s="1"/>
  <c r="F65" i="11" s="1"/>
  <c r="C65" i="8"/>
  <c r="A65"/>
  <c r="D64"/>
  <c r="H64" s="1"/>
  <c r="I64" s="1"/>
  <c r="F64" i="11" s="1"/>
  <c r="C64" i="8"/>
  <c r="A64"/>
  <c r="D63"/>
  <c r="H63" s="1"/>
  <c r="I63" s="1"/>
  <c r="F63" i="11" s="1"/>
  <c r="C63" i="8"/>
  <c r="A63"/>
  <c r="D62"/>
  <c r="H62" s="1"/>
  <c r="I62" s="1"/>
  <c r="F62" i="11" s="1"/>
  <c r="C62" i="8"/>
  <c r="A62"/>
  <c r="D61"/>
  <c r="H61" s="1"/>
  <c r="I61" s="1"/>
  <c r="F61" i="11" s="1"/>
  <c r="C61" i="8"/>
  <c r="A61"/>
  <c r="D60"/>
  <c r="H60" s="1"/>
  <c r="I60" s="1"/>
  <c r="F60" i="11" s="1"/>
  <c r="C60" i="8"/>
  <c r="A60"/>
  <c r="D59"/>
  <c r="H59" s="1"/>
  <c r="I59" s="1"/>
  <c r="F59" i="11" s="1"/>
  <c r="C59" i="8"/>
  <c r="A59"/>
  <c r="D58"/>
  <c r="H58" s="1"/>
  <c r="I58" s="1"/>
  <c r="F58" i="11" s="1"/>
  <c r="C58" i="8"/>
  <c r="A58"/>
  <c r="D57"/>
  <c r="H57" s="1"/>
  <c r="I57" s="1"/>
  <c r="F57" i="11" s="1"/>
  <c r="C57" i="8"/>
  <c r="A57"/>
  <c r="D56"/>
  <c r="H56" s="1"/>
  <c r="I56" s="1"/>
  <c r="F56" i="11" s="1"/>
  <c r="C56" i="8"/>
  <c r="A56"/>
  <c r="D55"/>
  <c r="H55" s="1"/>
  <c r="I55" s="1"/>
  <c r="F55" i="11" s="1"/>
  <c r="C55" i="8"/>
  <c r="A55"/>
  <c r="D54"/>
  <c r="H54" s="1"/>
  <c r="I54" s="1"/>
  <c r="F54" i="11" s="1"/>
  <c r="C54" i="8"/>
  <c r="A54"/>
  <c r="D53"/>
  <c r="H53" s="1"/>
  <c r="I53" s="1"/>
  <c r="F53" i="11" s="1"/>
  <c r="C53" i="8"/>
  <c r="A53"/>
  <c r="D52"/>
  <c r="H52" s="1"/>
  <c r="I52" s="1"/>
  <c r="F52" i="11" s="1"/>
  <c r="C52" i="8"/>
  <c r="A52"/>
  <c r="D51"/>
  <c r="H51" s="1"/>
  <c r="I51" s="1"/>
  <c r="F51" i="11" s="1"/>
  <c r="C51" i="8"/>
  <c r="A51"/>
  <c r="D50"/>
  <c r="H50" s="1"/>
  <c r="I50" s="1"/>
  <c r="F50" i="11" s="1"/>
  <c r="C50" i="8"/>
  <c r="A50"/>
  <c r="D49"/>
  <c r="H49" s="1"/>
  <c r="I49" s="1"/>
  <c r="F49" i="11" s="1"/>
  <c r="C49" i="8"/>
  <c r="A49"/>
  <c r="D48"/>
  <c r="H48" s="1"/>
  <c r="I48" s="1"/>
  <c r="F48" i="11" s="1"/>
  <c r="C48" i="8"/>
  <c r="A48"/>
  <c r="D47"/>
  <c r="H47" s="1"/>
  <c r="I47" s="1"/>
  <c r="F47" i="11" s="1"/>
  <c r="C47" i="8"/>
  <c r="A47"/>
  <c r="D46"/>
  <c r="H46" s="1"/>
  <c r="I46" s="1"/>
  <c r="F46" i="11" s="1"/>
  <c r="C46" i="8"/>
  <c r="A46"/>
  <c r="D45"/>
  <c r="H45" s="1"/>
  <c r="I45" s="1"/>
  <c r="F45" i="11" s="1"/>
  <c r="C45" i="8"/>
  <c r="A45"/>
  <c r="D44"/>
  <c r="H44" s="1"/>
  <c r="I44" s="1"/>
  <c r="F44" i="11" s="1"/>
  <c r="C44" i="8"/>
  <c r="A44"/>
  <c r="D43"/>
  <c r="H43" s="1"/>
  <c r="I43" s="1"/>
  <c r="F43" i="11" s="1"/>
  <c r="C43" i="8"/>
  <c r="A43"/>
  <c r="D42"/>
  <c r="H42" s="1"/>
  <c r="I42" s="1"/>
  <c r="F42" i="11" s="1"/>
  <c r="C42" i="8"/>
  <c r="A42"/>
  <c r="D41"/>
  <c r="H41" s="1"/>
  <c r="I41" s="1"/>
  <c r="F41" i="11" s="1"/>
  <c r="C41" i="8"/>
  <c r="A41"/>
  <c r="I40"/>
  <c r="F40" i="11" s="1"/>
  <c r="D40" i="8"/>
  <c r="C40"/>
  <c r="A40"/>
  <c r="I39"/>
  <c r="F39" i="11" s="1"/>
  <c r="D39" i="8"/>
  <c r="C39"/>
  <c r="A39"/>
  <c r="D38"/>
  <c r="H38" s="1"/>
  <c r="I38" s="1"/>
  <c r="F38" i="11" s="1"/>
  <c r="C38" i="8"/>
  <c r="A38"/>
  <c r="D37"/>
  <c r="H37" s="1"/>
  <c r="I37" s="1"/>
  <c r="F37" i="11" s="1"/>
  <c r="C37" i="8"/>
  <c r="A37"/>
  <c r="I36"/>
  <c r="F36" i="11" s="1"/>
  <c r="D36" i="8"/>
  <c r="C36"/>
  <c r="A36"/>
  <c r="I35"/>
  <c r="F35" i="11" s="1"/>
  <c r="D35" i="8"/>
  <c r="C35"/>
  <c r="A35"/>
  <c r="I34"/>
  <c r="F34" i="11" s="1"/>
  <c r="D34" i="8"/>
  <c r="C34"/>
  <c r="A34"/>
  <c r="I33"/>
  <c r="F33" i="11" s="1"/>
  <c r="D33" i="8"/>
  <c r="C33"/>
  <c r="A33"/>
  <c r="I32"/>
  <c r="F32" i="11" s="1"/>
  <c r="D32" i="8"/>
  <c r="C32"/>
  <c r="A32"/>
  <c r="I31"/>
  <c r="F31" i="11" s="1"/>
  <c r="D31" i="8"/>
  <c r="C31"/>
  <c r="A31"/>
  <c r="I30"/>
  <c r="F30" i="11" s="1"/>
  <c r="D30" i="8"/>
  <c r="C30"/>
  <c r="A30"/>
  <c r="I29"/>
  <c r="F29" i="11" s="1"/>
  <c r="D29" i="8"/>
  <c r="C29"/>
  <c r="A29"/>
  <c r="I28"/>
  <c r="F28" i="11" s="1"/>
  <c r="D28" i="8"/>
  <c r="C28"/>
  <c r="A28"/>
  <c r="D27"/>
  <c r="H27" s="1"/>
  <c r="I27" s="1"/>
  <c r="F27" i="11" s="1"/>
  <c r="C27" i="8"/>
  <c r="A27"/>
  <c r="I26"/>
  <c r="F26" i="11" s="1"/>
  <c r="D26" i="8"/>
  <c r="C26"/>
  <c r="A26"/>
  <c r="D25"/>
  <c r="H25" s="1"/>
  <c r="I25" s="1"/>
  <c r="F25" i="11" s="1"/>
  <c r="C25" i="8"/>
  <c r="A25"/>
  <c r="I24"/>
  <c r="F24" i="11" s="1"/>
  <c r="D24" i="8"/>
  <c r="C24"/>
  <c r="A24"/>
  <c r="I23"/>
  <c r="F23" i="11" s="1"/>
  <c r="D23" i="8"/>
  <c r="C23"/>
  <c r="A23"/>
  <c r="I22"/>
  <c r="F22" i="11" s="1"/>
  <c r="D22" i="8"/>
  <c r="C22"/>
  <c r="A22"/>
  <c r="D21"/>
  <c r="H21" s="1"/>
  <c r="I21" s="1"/>
  <c r="F21" i="11" s="1"/>
  <c r="C21" i="8"/>
  <c r="A21"/>
  <c r="I20"/>
  <c r="F20" i="11" s="1"/>
  <c r="D20" i="8"/>
  <c r="C20"/>
  <c r="A20"/>
  <c r="D19"/>
  <c r="H19" s="1"/>
  <c r="C19"/>
  <c r="A19"/>
  <c r="D18"/>
  <c r="C18"/>
  <c r="A18"/>
  <c r="D17"/>
  <c r="D16"/>
  <c r="D15"/>
  <c r="C17"/>
  <c r="C16"/>
  <c r="C15"/>
  <c r="A17"/>
  <c r="A15"/>
  <c r="AR21" i="10" l="1"/>
  <c r="AN21"/>
  <c r="AJ21"/>
  <c r="AF21"/>
  <c r="AB21"/>
  <c r="X21"/>
  <c r="AU21"/>
  <c r="AQ21"/>
  <c r="AM21"/>
  <c r="AI21"/>
  <c r="AE21"/>
  <c r="AA21"/>
  <c r="W21"/>
  <c r="AP21"/>
  <c r="AH21"/>
  <c r="Z21"/>
  <c r="AO21"/>
  <c r="AG21"/>
  <c r="Y21"/>
  <c r="AT21"/>
  <c r="AL21"/>
  <c r="AD21"/>
  <c r="AS21"/>
  <c r="AK21"/>
  <c r="AC21"/>
  <c r="AU33"/>
  <c r="AQ33"/>
  <c r="AM33"/>
  <c r="AI33"/>
  <c r="AE33"/>
  <c r="AA33"/>
  <c r="W33"/>
  <c r="AT33"/>
  <c r="AP33"/>
  <c r="AL33"/>
  <c r="AH33"/>
  <c r="AD33"/>
  <c r="Z33"/>
  <c r="AS33"/>
  <c r="AO33"/>
  <c r="AK33"/>
  <c r="AG33"/>
  <c r="AC33"/>
  <c r="Y33"/>
  <c r="AR33"/>
  <c r="AB33"/>
  <c r="AN33"/>
  <c r="X33"/>
  <c r="AJ33"/>
  <c r="AF33"/>
  <c r="N38"/>
  <c r="O38" s="1"/>
  <c r="M38" i="11" s="1"/>
  <c r="AT38" i="10"/>
  <c r="AP38"/>
  <c r="AL38"/>
  <c r="AH38"/>
  <c r="AD38"/>
  <c r="Z38"/>
  <c r="AS38"/>
  <c r="AO38"/>
  <c r="AK38"/>
  <c r="AG38"/>
  <c r="AC38"/>
  <c r="Y38"/>
  <c r="AR38"/>
  <c r="AN38"/>
  <c r="AJ38"/>
  <c r="AF38"/>
  <c r="AB38"/>
  <c r="X38"/>
  <c r="AU38"/>
  <c r="AE38"/>
  <c r="AQ38"/>
  <c r="AA38"/>
  <c r="AM38"/>
  <c r="W38"/>
  <c r="AI38"/>
  <c r="AR62"/>
  <c r="AN62"/>
  <c r="AJ62"/>
  <c r="AF62"/>
  <c r="AB62"/>
  <c r="X62"/>
  <c r="AU62"/>
  <c r="AQ62"/>
  <c r="AM62"/>
  <c r="AI62"/>
  <c r="AE62"/>
  <c r="AA62"/>
  <c r="W62"/>
  <c r="AT62"/>
  <c r="AP62"/>
  <c r="AL62"/>
  <c r="AH62"/>
  <c r="AD62"/>
  <c r="Z62"/>
  <c r="AO62"/>
  <c r="Y62"/>
  <c r="AK62"/>
  <c r="AG62"/>
  <c r="AS62"/>
  <c r="AC62"/>
  <c r="AR86"/>
  <c r="AN86"/>
  <c r="AJ86"/>
  <c r="AU86"/>
  <c r="AQ86"/>
  <c r="AM86"/>
  <c r="AI86"/>
  <c r="AT86"/>
  <c r="AP86"/>
  <c r="AL86"/>
  <c r="AH86"/>
  <c r="AG86"/>
  <c r="AC86"/>
  <c r="Y86"/>
  <c r="AS86"/>
  <c r="AF86"/>
  <c r="AB86"/>
  <c r="X86"/>
  <c r="AO86"/>
  <c r="AE86"/>
  <c r="AA86"/>
  <c r="W86"/>
  <c r="AK86"/>
  <c r="AD86"/>
  <c r="Z86"/>
  <c r="AU30"/>
  <c r="AQ30"/>
  <c r="AM30"/>
  <c r="AI30"/>
  <c r="AE30"/>
  <c r="AA30"/>
  <c r="W30"/>
  <c r="AT30"/>
  <c r="AP30"/>
  <c r="AL30"/>
  <c r="AH30"/>
  <c r="AD30"/>
  <c r="Z30"/>
  <c r="AS30"/>
  <c r="AO30"/>
  <c r="AK30"/>
  <c r="AG30"/>
  <c r="AC30"/>
  <c r="Y30"/>
  <c r="AJ30"/>
  <c r="AF30"/>
  <c r="AR30"/>
  <c r="AB30"/>
  <c r="AN30"/>
  <c r="X30"/>
  <c r="AT46"/>
  <c r="AP46"/>
  <c r="AL46"/>
  <c r="AH46"/>
  <c r="AD46"/>
  <c r="Z46"/>
  <c r="AS46"/>
  <c r="AO46"/>
  <c r="AK46"/>
  <c r="AG46"/>
  <c r="AC46"/>
  <c r="Y46"/>
  <c r="AR46"/>
  <c r="AN46"/>
  <c r="AJ46"/>
  <c r="AF46"/>
  <c r="AB46"/>
  <c r="X46"/>
  <c r="AM46"/>
  <c r="W46"/>
  <c r="AI46"/>
  <c r="AU46"/>
  <c r="AE46"/>
  <c r="AA46"/>
  <c r="AQ46"/>
  <c r="AR54"/>
  <c r="AN54"/>
  <c r="AJ54"/>
  <c r="AF54"/>
  <c r="AB54"/>
  <c r="X54"/>
  <c r="AU54"/>
  <c r="AQ54"/>
  <c r="AM54"/>
  <c r="AI54"/>
  <c r="AE54"/>
  <c r="AA54"/>
  <c r="W54"/>
  <c r="AT54"/>
  <c r="AP54"/>
  <c r="AL54"/>
  <c r="AH54"/>
  <c r="AD54"/>
  <c r="Z54"/>
  <c r="AG54"/>
  <c r="AS54"/>
  <c r="AC54"/>
  <c r="AO54"/>
  <c r="Y54"/>
  <c r="AK54"/>
  <c r="AS57"/>
  <c r="AO57"/>
  <c r="AK57"/>
  <c r="AG57"/>
  <c r="AC57"/>
  <c r="Y57"/>
  <c r="AR57"/>
  <c r="AN57"/>
  <c r="AJ57"/>
  <c r="AF57"/>
  <c r="AB57"/>
  <c r="X57"/>
  <c r="AU57"/>
  <c r="AQ57"/>
  <c r="AM57"/>
  <c r="AI57"/>
  <c r="AE57"/>
  <c r="AA57"/>
  <c r="W57"/>
  <c r="AL57"/>
  <c r="AH57"/>
  <c r="AT57"/>
  <c r="AD57"/>
  <c r="AP57"/>
  <c r="Z57"/>
  <c r="AR70"/>
  <c r="AN70"/>
  <c r="AJ70"/>
  <c r="AF70"/>
  <c r="AB70"/>
  <c r="X70"/>
  <c r="AU70"/>
  <c r="AQ70"/>
  <c r="AM70"/>
  <c r="AI70"/>
  <c r="AE70"/>
  <c r="AA70"/>
  <c r="W70"/>
  <c r="AT70"/>
  <c r="AP70"/>
  <c r="AL70"/>
  <c r="AH70"/>
  <c r="AD70"/>
  <c r="Z70"/>
  <c r="AG70"/>
  <c r="AS70"/>
  <c r="AC70"/>
  <c r="AO70"/>
  <c r="Y70"/>
  <c r="AK70"/>
  <c r="AS78"/>
  <c r="AO78"/>
  <c r="AK78"/>
  <c r="AG78"/>
  <c r="AC78"/>
  <c r="Y78"/>
  <c r="AR78"/>
  <c r="AN78"/>
  <c r="AJ78"/>
  <c r="AF78"/>
  <c r="AB78"/>
  <c r="X78"/>
  <c r="AU78"/>
  <c r="AQ78"/>
  <c r="AM78"/>
  <c r="AI78"/>
  <c r="AE78"/>
  <c r="AA78"/>
  <c r="W78"/>
  <c r="AP78"/>
  <c r="Z78"/>
  <c r="AL78"/>
  <c r="AH78"/>
  <c r="AT78"/>
  <c r="AD78"/>
  <c r="AS89"/>
  <c r="AO89"/>
  <c r="AK89"/>
  <c r="AG89"/>
  <c r="AC89"/>
  <c r="Y89"/>
  <c r="AR89"/>
  <c r="AN89"/>
  <c r="AJ89"/>
  <c r="AF89"/>
  <c r="AB89"/>
  <c r="X89"/>
  <c r="AU89"/>
  <c r="AQ89"/>
  <c r="AM89"/>
  <c r="AI89"/>
  <c r="AE89"/>
  <c r="AA89"/>
  <c r="W89"/>
  <c r="AL89"/>
  <c r="AH89"/>
  <c r="AT89"/>
  <c r="AD89"/>
  <c r="Z89"/>
  <c r="AP89"/>
  <c r="AU22"/>
  <c r="AQ22"/>
  <c r="AM22"/>
  <c r="AI22"/>
  <c r="AE22"/>
  <c r="AA22"/>
  <c r="W22"/>
  <c r="AT22"/>
  <c r="AP22"/>
  <c r="AL22"/>
  <c r="AH22"/>
  <c r="AD22"/>
  <c r="Z22"/>
  <c r="AO22"/>
  <c r="AG22"/>
  <c r="Y22"/>
  <c r="AN22"/>
  <c r="AF22"/>
  <c r="X22"/>
  <c r="AS22"/>
  <c r="AK22"/>
  <c r="AC22"/>
  <c r="AR22"/>
  <c r="AJ22"/>
  <c r="AB22"/>
  <c r="AS28"/>
  <c r="AO28"/>
  <c r="AK28"/>
  <c r="AG28"/>
  <c r="AC28"/>
  <c r="Y28"/>
  <c r="AR28"/>
  <c r="AN28"/>
  <c r="AJ28"/>
  <c r="AF28"/>
  <c r="AB28"/>
  <c r="X28"/>
  <c r="AU28"/>
  <c r="AQ28"/>
  <c r="AM28"/>
  <c r="AI28"/>
  <c r="AE28"/>
  <c r="AA28"/>
  <c r="W28"/>
  <c r="AL28"/>
  <c r="AH28"/>
  <c r="AT28"/>
  <c r="AD28"/>
  <c r="AP28"/>
  <c r="Z28"/>
  <c r="AU31"/>
  <c r="AT31"/>
  <c r="AP31"/>
  <c r="AL31"/>
  <c r="AH31"/>
  <c r="AD31"/>
  <c r="Z31"/>
  <c r="AS31"/>
  <c r="AO31"/>
  <c r="AK31"/>
  <c r="AG31"/>
  <c r="AC31"/>
  <c r="Y31"/>
  <c r="AR31"/>
  <c r="AN31"/>
  <c r="AJ31"/>
  <c r="AF31"/>
  <c r="AB31"/>
  <c r="X31"/>
  <c r="AQ31"/>
  <c r="AA31"/>
  <c r="AM31"/>
  <c r="W31"/>
  <c r="AI31"/>
  <c r="AE31"/>
  <c r="AS39"/>
  <c r="AO39"/>
  <c r="AK39"/>
  <c r="AG39"/>
  <c r="AC39"/>
  <c r="Y39"/>
  <c r="AR39"/>
  <c r="AN39"/>
  <c r="AJ39"/>
  <c r="AF39"/>
  <c r="AB39"/>
  <c r="X39"/>
  <c r="AU39"/>
  <c r="AQ39"/>
  <c r="AM39"/>
  <c r="AI39"/>
  <c r="AE39"/>
  <c r="AA39"/>
  <c r="W39"/>
  <c r="AL39"/>
  <c r="AH39"/>
  <c r="AT39"/>
  <c r="AD39"/>
  <c r="AP39"/>
  <c r="Z39"/>
  <c r="AS47"/>
  <c r="AO47"/>
  <c r="AK47"/>
  <c r="AG47"/>
  <c r="AC47"/>
  <c r="Y47"/>
  <c r="AR47"/>
  <c r="AN47"/>
  <c r="AJ47"/>
  <c r="AF47"/>
  <c r="AB47"/>
  <c r="X47"/>
  <c r="AU47"/>
  <c r="AQ47"/>
  <c r="AM47"/>
  <c r="AI47"/>
  <c r="AE47"/>
  <c r="AA47"/>
  <c r="W47"/>
  <c r="AT47"/>
  <c r="AD47"/>
  <c r="AP47"/>
  <c r="Z47"/>
  <c r="AL47"/>
  <c r="AH47"/>
  <c r="AT52"/>
  <c r="AP52"/>
  <c r="AL52"/>
  <c r="AH52"/>
  <c r="AS52"/>
  <c r="AO52"/>
  <c r="AK52"/>
  <c r="AG52"/>
  <c r="AR52"/>
  <c r="AN52"/>
  <c r="AJ52"/>
  <c r="AF52"/>
  <c r="AI52"/>
  <c r="AB52"/>
  <c r="X52"/>
  <c r="AU52"/>
  <c r="AE52"/>
  <c r="AA52"/>
  <c r="W52"/>
  <c r="AQ52"/>
  <c r="AD52"/>
  <c r="Z52"/>
  <c r="AM52"/>
  <c r="AC52"/>
  <c r="Y52"/>
  <c r="AU63"/>
  <c r="AQ63"/>
  <c r="AM63"/>
  <c r="AI63"/>
  <c r="AE63"/>
  <c r="AA63"/>
  <c r="W63"/>
  <c r="AT63"/>
  <c r="AP63"/>
  <c r="AL63"/>
  <c r="AH63"/>
  <c r="AD63"/>
  <c r="Z63"/>
  <c r="AS63"/>
  <c r="AO63"/>
  <c r="AK63"/>
  <c r="AG63"/>
  <c r="AC63"/>
  <c r="Y63"/>
  <c r="AF63"/>
  <c r="AR63"/>
  <c r="AB63"/>
  <c r="AN63"/>
  <c r="X63"/>
  <c r="AJ63"/>
  <c r="AT68"/>
  <c r="AP68"/>
  <c r="AL68"/>
  <c r="AH68"/>
  <c r="AD68"/>
  <c r="Z68"/>
  <c r="AS68"/>
  <c r="AO68"/>
  <c r="AK68"/>
  <c r="AG68"/>
  <c r="AC68"/>
  <c r="Y68"/>
  <c r="AR68"/>
  <c r="AN68"/>
  <c r="AJ68"/>
  <c r="AF68"/>
  <c r="AB68"/>
  <c r="X68"/>
  <c r="AI68"/>
  <c r="AU68"/>
  <c r="AE68"/>
  <c r="AQ68"/>
  <c r="AA68"/>
  <c r="W68"/>
  <c r="AM68"/>
  <c r="AU71"/>
  <c r="AQ71"/>
  <c r="AM71"/>
  <c r="AI71"/>
  <c r="AE71"/>
  <c r="AA71"/>
  <c r="W71"/>
  <c r="AT71"/>
  <c r="AP71"/>
  <c r="AL71"/>
  <c r="AH71"/>
  <c r="AD71"/>
  <c r="Z71"/>
  <c r="AS71"/>
  <c r="AO71"/>
  <c r="AK71"/>
  <c r="AG71"/>
  <c r="AC71"/>
  <c r="Y71"/>
  <c r="AN71"/>
  <c r="X71"/>
  <c r="AJ71"/>
  <c r="AF71"/>
  <c r="AR71"/>
  <c r="AB71"/>
  <c r="AU76"/>
  <c r="AQ76"/>
  <c r="AM76"/>
  <c r="AI76"/>
  <c r="AE76"/>
  <c r="AA76"/>
  <c r="AT76"/>
  <c r="AP76"/>
  <c r="AL76"/>
  <c r="AH76"/>
  <c r="AD76"/>
  <c r="Z76"/>
  <c r="AS76"/>
  <c r="AO76"/>
  <c r="AK76"/>
  <c r="AG76"/>
  <c r="AC76"/>
  <c r="AR76"/>
  <c r="AB76"/>
  <c r="AN76"/>
  <c r="Y76"/>
  <c r="AJ76"/>
  <c r="X76"/>
  <c r="AF76"/>
  <c r="W76"/>
  <c r="AR79"/>
  <c r="AN79"/>
  <c r="AJ79"/>
  <c r="AF79"/>
  <c r="AB79"/>
  <c r="X79"/>
  <c r="AU79"/>
  <c r="AQ79"/>
  <c r="AM79"/>
  <c r="AI79"/>
  <c r="AE79"/>
  <c r="AA79"/>
  <c r="W79"/>
  <c r="AT79"/>
  <c r="AP79"/>
  <c r="AL79"/>
  <c r="AH79"/>
  <c r="AD79"/>
  <c r="Z79"/>
  <c r="AG79"/>
  <c r="AS79"/>
  <c r="AC79"/>
  <c r="AO79"/>
  <c r="Y79"/>
  <c r="AK79"/>
  <c r="AU84"/>
  <c r="AQ84"/>
  <c r="AM84"/>
  <c r="AI84"/>
  <c r="AE84"/>
  <c r="AA84"/>
  <c r="W84"/>
  <c r="AT84"/>
  <c r="AP84"/>
  <c r="AL84"/>
  <c r="AH84"/>
  <c r="AD84"/>
  <c r="Z84"/>
  <c r="AS84"/>
  <c r="AO84"/>
  <c r="AK84"/>
  <c r="AG84"/>
  <c r="AC84"/>
  <c r="Y84"/>
  <c r="AJ84"/>
  <c r="AF84"/>
  <c r="AR84"/>
  <c r="AB84"/>
  <c r="X84"/>
  <c r="AN84"/>
  <c r="AU87"/>
  <c r="AQ87"/>
  <c r="AM87"/>
  <c r="AI87"/>
  <c r="AE87"/>
  <c r="AA87"/>
  <c r="W87"/>
  <c r="AT87"/>
  <c r="AP87"/>
  <c r="AL87"/>
  <c r="AH87"/>
  <c r="AD87"/>
  <c r="Z87"/>
  <c r="AS87"/>
  <c r="AO87"/>
  <c r="AK87"/>
  <c r="AG87"/>
  <c r="AC87"/>
  <c r="Y87"/>
  <c r="AN87"/>
  <c r="X87"/>
  <c r="AJ87"/>
  <c r="AF87"/>
  <c r="AR87"/>
  <c r="AB87"/>
  <c r="AT92"/>
  <c r="AP92"/>
  <c r="AL92"/>
  <c r="AH92"/>
  <c r="AD92"/>
  <c r="Z92"/>
  <c r="AS92"/>
  <c r="AO92"/>
  <c r="AK92"/>
  <c r="AG92"/>
  <c r="AC92"/>
  <c r="Y92"/>
  <c r="AR92"/>
  <c r="AN92"/>
  <c r="AJ92"/>
  <c r="AF92"/>
  <c r="AB92"/>
  <c r="X92"/>
  <c r="AQ92"/>
  <c r="AA92"/>
  <c r="AM92"/>
  <c r="W92"/>
  <c r="AI92"/>
  <c r="AU92"/>
  <c r="AE92"/>
  <c r="AU95"/>
  <c r="AQ95"/>
  <c r="AM95"/>
  <c r="AI95"/>
  <c r="AE95"/>
  <c r="AA95"/>
  <c r="W95"/>
  <c r="AT95"/>
  <c r="AP95"/>
  <c r="AL95"/>
  <c r="AH95"/>
  <c r="AD95"/>
  <c r="Z95"/>
  <c r="AS95"/>
  <c r="AO95"/>
  <c r="AK95"/>
  <c r="AG95"/>
  <c r="AC95"/>
  <c r="Y95"/>
  <c r="AF95"/>
  <c r="AR95"/>
  <c r="AB95"/>
  <c r="AN95"/>
  <c r="X95"/>
  <c r="AJ95"/>
  <c r="AS20"/>
  <c r="AO20"/>
  <c r="AK20"/>
  <c r="AG20"/>
  <c r="AC20"/>
  <c r="Y20"/>
  <c r="AR20"/>
  <c r="AN20"/>
  <c r="AJ20"/>
  <c r="AF20"/>
  <c r="AB20"/>
  <c r="X20"/>
  <c r="AQ20"/>
  <c r="AI20"/>
  <c r="AA20"/>
  <c r="AP20"/>
  <c r="AH20"/>
  <c r="Z20"/>
  <c r="AU20"/>
  <c r="AM20"/>
  <c r="AE20"/>
  <c r="W20"/>
  <c r="AT20"/>
  <c r="AL20"/>
  <c r="AD20"/>
  <c r="AU49"/>
  <c r="AQ49"/>
  <c r="AM49"/>
  <c r="AI49"/>
  <c r="AE49"/>
  <c r="AA49"/>
  <c r="W49"/>
  <c r="AT49"/>
  <c r="AP49"/>
  <c r="AL49"/>
  <c r="AH49"/>
  <c r="AD49"/>
  <c r="Z49"/>
  <c r="AS49"/>
  <c r="AO49"/>
  <c r="AK49"/>
  <c r="AG49"/>
  <c r="AC49"/>
  <c r="Y49"/>
  <c r="AR49"/>
  <c r="AB49"/>
  <c r="AN49"/>
  <c r="X49"/>
  <c r="AJ49"/>
  <c r="AF49"/>
  <c r="AS65"/>
  <c r="AO65"/>
  <c r="AK65"/>
  <c r="AG65"/>
  <c r="AC65"/>
  <c r="Y65"/>
  <c r="AR65"/>
  <c r="AN65"/>
  <c r="AJ65"/>
  <c r="AF65"/>
  <c r="AB65"/>
  <c r="X65"/>
  <c r="AU65"/>
  <c r="AQ65"/>
  <c r="AM65"/>
  <c r="AI65"/>
  <c r="AE65"/>
  <c r="AA65"/>
  <c r="W65"/>
  <c r="AT65"/>
  <c r="AD65"/>
  <c r="AP65"/>
  <c r="Z65"/>
  <c r="AL65"/>
  <c r="AH65"/>
  <c r="AT23"/>
  <c r="AP23"/>
  <c r="AL23"/>
  <c r="AH23"/>
  <c r="AD23"/>
  <c r="Z23"/>
  <c r="AS23"/>
  <c r="AO23"/>
  <c r="AK23"/>
  <c r="AG23"/>
  <c r="AC23"/>
  <c r="Y23"/>
  <c r="AN23"/>
  <c r="AF23"/>
  <c r="X23"/>
  <c r="AU23"/>
  <c r="AM23"/>
  <c r="AE23"/>
  <c r="W23"/>
  <c r="AR23"/>
  <c r="AJ23"/>
  <c r="AB23"/>
  <c r="AQ23"/>
  <c r="AI23"/>
  <c r="AA23"/>
  <c r="AU55"/>
  <c r="AQ55"/>
  <c r="AM55"/>
  <c r="AI55"/>
  <c r="AE55"/>
  <c r="AA55"/>
  <c r="W55"/>
  <c r="AT55"/>
  <c r="AP55"/>
  <c r="AL55"/>
  <c r="AH55"/>
  <c r="AD55"/>
  <c r="Z55"/>
  <c r="AS55"/>
  <c r="AO55"/>
  <c r="AK55"/>
  <c r="AG55"/>
  <c r="AC55"/>
  <c r="Y55"/>
  <c r="AN55"/>
  <c r="X55"/>
  <c r="AJ55"/>
  <c r="AF55"/>
  <c r="AB55"/>
  <c r="AR55"/>
  <c r="AT60"/>
  <c r="AP60"/>
  <c r="AL60"/>
  <c r="AH60"/>
  <c r="AD60"/>
  <c r="Z60"/>
  <c r="AS60"/>
  <c r="AO60"/>
  <c r="AK60"/>
  <c r="AG60"/>
  <c r="AC60"/>
  <c r="Y60"/>
  <c r="AR60"/>
  <c r="AN60"/>
  <c r="AJ60"/>
  <c r="AF60"/>
  <c r="AB60"/>
  <c r="X60"/>
  <c r="AQ60"/>
  <c r="AA60"/>
  <c r="AM60"/>
  <c r="W60"/>
  <c r="AI60"/>
  <c r="AE60"/>
  <c r="AU60"/>
  <c r="AU26"/>
  <c r="AQ26"/>
  <c r="AM26"/>
  <c r="AI26"/>
  <c r="AE26"/>
  <c r="AA26"/>
  <c r="W26"/>
  <c r="AT26"/>
  <c r="AP26"/>
  <c r="AL26"/>
  <c r="AH26"/>
  <c r="AD26"/>
  <c r="Z26"/>
  <c r="AS26"/>
  <c r="AO26"/>
  <c r="AK26"/>
  <c r="AG26"/>
  <c r="AC26"/>
  <c r="Y26"/>
  <c r="AN26"/>
  <c r="X26"/>
  <c r="AJ26"/>
  <c r="AF26"/>
  <c r="AR26"/>
  <c r="AB26"/>
  <c r="AR29"/>
  <c r="AN29"/>
  <c r="AJ29"/>
  <c r="AF29"/>
  <c r="AB29"/>
  <c r="X29"/>
  <c r="AU29"/>
  <c r="AQ29"/>
  <c r="AM29"/>
  <c r="AI29"/>
  <c r="AE29"/>
  <c r="AA29"/>
  <c r="W29"/>
  <c r="AT29"/>
  <c r="AP29"/>
  <c r="AL29"/>
  <c r="AH29"/>
  <c r="AD29"/>
  <c r="Z29"/>
  <c r="AS29"/>
  <c r="AC29"/>
  <c r="AO29"/>
  <c r="Y29"/>
  <c r="AK29"/>
  <c r="AG29"/>
  <c r="AT34"/>
  <c r="AP34"/>
  <c r="AL34"/>
  <c r="AH34"/>
  <c r="AD34"/>
  <c r="Z34"/>
  <c r="AS34"/>
  <c r="AO34"/>
  <c r="AK34"/>
  <c r="AG34"/>
  <c r="AC34"/>
  <c r="Y34"/>
  <c r="AR34"/>
  <c r="AN34"/>
  <c r="AJ34"/>
  <c r="AF34"/>
  <c r="AB34"/>
  <c r="X34"/>
  <c r="AI34"/>
  <c r="AU34"/>
  <c r="AE34"/>
  <c r="AQ34"/>
  <c r="AA34"/>
  <c r="AM34"/>
  <c r="W34"/>
  <c r="AU37"/>
  <c r="AQ37"/>
  <c r="AM37"/>
  <c r="AI37"/>
  <c r="AE37"/>
  <c r="AA37"/>
  <c r="W37"/>
  <c r="AT37"/>
  <c r="AP37"/>
  <c r="AL37"/>
  <c r="AH37"/>
  <c r="AD37"/>
  <c r="Z37"/>
  <c r="AS37"/>
  <c r="AO37"/>
  <c r="AK37"/>
  <c r="AG37"/>
  <c r="AC37"/>
  <c r="Y37"/>
  <c r="AN37"/>
  <c r="X37"/>
  <c r="AJ37"/>
  <c r="AF37"/>
  <c r="AR37"/>
  <c r="AB37"/>
  <c r="AT42"/>
  <c r="AP42"/>
  <c r="AL42"/>
  <c r="AH42"/>
  <c r="AD42"/>
  <c r="Z42"/>
  <c r="AS42"/>
  <c r="AO42"/>
  <c r="AK42"/>
  <c r="AG42"/>
  <c r="AC42"/>
  <c r="Y42"/>
  <c r="AR42"/>
  <c r="AN42"/>
  <c r="AJ42"/>
  <c r="AF42"/>
  <c r="AB42"/>
  <c r="X42"/>
  <c r="AQ42"/>
  <c r="AA42"/>
  <c r="AM42"/>
  <c r="W42"/>
  <c r="AI42"/>
  <c r="AU42"/>
  <c r="AE42"/>
  <c r="AU45"/>
  <c r="AQ45"/>
  <c r="AM45"/>
  <c r="AI45"/>
  <c r="AE45"/>
  <c r="AA45"/>
  <c r="W45"/>
  <c r="AT45"/>
  <c r="AP45"/>
  <c r="AL45"/>
  <c r="AH45"/>
  <c r="AD45"/>
  <c r="Z45"/>
  <c r="AS45"/>
  <c r="AO45"/>
  <c r="AK45"/>
  <c r="AG45"/>
  <c r="AC45"/>
  <c r="Y45"/>
  <c r="AF45"/>
  <c r="AR45"/>
  <c r="AB45"/>
  <c r="AN45"/>
  <c r="X45"/>
  <c r="AJ45"/>
  <c r="AT50"/>
  <c r="AP50"/>
  <c r="AL50"/>
  <c r="AH50"/>
  <c r="AD50"/>
  <c r="Z50"/>
  <c r="AS50"/>
  <c r="AO50"/>
  <c r="AK50"/>
  <c r="AG50"/>
  <c r="AC50"/>
  <c r="Y50"/>
  <c r="AR50"/>
  <c r="AN50"/>
  <c r="AJ50"/>
  <c r="AF50"/>
  <c r="AB50"/>
  <c r="X50"/>
  <c r="AI50"/>
  <c r="AU50"/>
  <c r="AE50"/>
  <c r="AQ50"/>
  <c r="AA50"/>
  <c r="AM50"/>
  <c r="W50"/>
  <c r="AS53"/>
  <c r="AO53"/>
  <c r="AK53"/>
  <c r="AG53"/>
  <c r="AC53"/>
  <c r="Y53"/>
  <c r="AR53"/>
  <c r="AN53"/>
  <c r="AJ53"/>
  <c r="AF53"/>
  <c r="AB53"/>
  <c r="X53"/>
  <c r="AU53"/>
  <c r="AQ53"/>
  <c r="AM53"/>
  <c r="AI53"/>
  <c r="AE53"/>
  <c r="AA53"/>
  <c r="W53"/>
  <c r="AP53"/>
  <c r="Z53"/>
  <c r="AL53"/>
  <c r="AH53"/>
  <c r="AT53"/>
  <c r="AD53"/>
  <c r="AR58"/>
  <c r="AN58"/>
  <c r="AJ58"/>
  <c r="AF58"/>
  <c r="AB58"/>
  <c r="X58"/>
  <c r="AU58"/>
  <c r="AQ58"/>
  <c r="AM58"/>
  <c r="AI58"/>
  <c r="AE58"/>
  <c r="AA58"/>
  <c r="W58"/>
  <c r="AT58"/>
  <c r="AP58"/>
  <c r="AL58"/>
  <c r="AH58"/>
  <c r="AD58"/>
  <c r="Z58"/>
  <c r="AS58"/>
  <c r="AC58"/>
  <c r="AO58"/>
  <c r="Y58"/>
  <c r="AK58"/>
  <c r="AG58"/>
  <c r="AS61"/>
  <c r="AO61"/>
  <c r="AK61"/>
  <c r="AG61"/>
  <c r="AC61"/>
  <c r="Y61"/>
  <c r="AR61"/>
  <c r="AN61"/>
  <c r="AJ61"/>
  <c r="AF61"/>
  <c r="AB61"/>
  <c r="X61"/>
  <c r="AU61"/>
  <c r="AQ61"/>
  <c r="AM61"/>
  <c r="AI61"/>
  <c r="AE61"/>
  <c r="AA61"/>
  <c r="W61"/>
  <c r="AH61"/>
  <c r="AT61"/>
  <c r="AD61"/>
  <c r="AP61"/>
  <c r="Z61"/>
  <c r="AL61"/>
  <c r="AR66"/>
  <c r="AN66"/>
  <c r="AJ66"/>
  <c r="AF66"/>
  <c r="AB66"/>
  <c r="X66"/>
  <c r="AU66"/>
  <c r="AQ66"/>
  <c r="AM66"/>
  <c r="AI66"/>
  <c r="AE66"/>
  <c r="AA66"/>
  <c r="W66"/>
  <c r="AT66"/>
  <c r="AP66"/>
  <c r="AL66"/>
  <c r="AH66"/>
  <c r="AD66"/>
  <c r="Z66"/>
  <c r="AK66"/>
  <c r="AG66"/>
  <c r="AS66"/>
  <c r="AC66"/>
  <c r="AO66"/>
  <c r="Y66"/>
  <c r="AS69"/>
  <c r="AO69"/>
  <c r="AK69"/>
  <c r="AG69"/>
  <c r="AC69"/>
  <c r="Y69"/>
  <c r="AR69"/>
  <c r="AN69"/>
  <c r="AJ69"/>
  <c r="AF69"/>
  <c r="AB69"/>
  <c r="X69"/>
  <c r="AU69"/>
  <c r="AQ69"/>
  <c r="AM69"/>
  <c r="AI69"/>
  <c r="AE69"/>
  <c r="AA69"/>
  <c r="W69"/>
  <c r="AP69"/>
  <c r="Z69"/>
  <c r="AL69"/>
  <c r="AH69"/>
  <c r="AT69"/>
  <c r="AD69"/>
  <c r="AR74"/>
  <c r="AN74"/>
  <c r="AJ74"/>
  <c r="AF74"/>
  <c r="AB74"/>
  <c r="X74"/>
  <c r="AU74"/>
  <c r="AQ74"/>
  <c r="AM74"/>
  <c r="AI74"/>
  <c r="AE74"/>
  <c r="AA74"/>
  <c r="W74"/>
  <c r="AT74"/>
  <c r="AP74"/>
  <c r="AL74"/>
  <c r="AH74"/>
  <c r="AD74"/>
  <c r="Z74"/>
  <c r="AS74"/>
  <c r="AC74"/>
  <c r="AO74"/>
  <c r="Y74"/>
  <c r="AK74"/>
  <c r="AG74"/>
  <c r="AT77"/>
  <c r="AP77"/>
  <c r="AL77"/>
  <c r="AH77"/>
  <c r="AD77"/>
  <c r="Z77"/>
  <c r="AS77"/>
  <c r="AO77"/>
  <c r="AK77"/>
  <c r="AG77"/>
  <c r="AC77"/>
  <c r="Y77"/>
  <c r="AR77"/>
  <c r="AN77"/>
  <c r="AJ77"/>
  <c r="AF77"/>
  <c r="AB77"/>
  <c r="X77"/>
  <c r="AI77"/>
  <c r="AU77"/>
  <c r="AE77"/>
  <c r="AQ77"/>
  <c r="AA77"/>
  <c r="AM77"/>
  <c r="W77"/>
  <c r="AS82"/>
  <c r="AO82"/>
  <c r="AK82"/>
  <c r="AG82"/>
  <c r="AC82"/>
  <c r="Y82"/>
  <c r="AR82"/>
  <c r="AN82"/>
  <c r="AJ82"/>
  <c r="AF82"/>
  <c r="AB82"/>
  <c r="X82"/>
  <c r="AU82"/>
  <c r="AQ82"/>
  <c r="AM82"/>
  <c r="AI82"/>
  <c r="AE82"/>
  <c r="AA82"/>
  <c r="W82"/>
  <c r="AL82"/>
  <c r="AH82"/>
  <c r="AT82"/>
  <c r="AD82"/>
  <c r="AP82"/>
  <c r="Z82"/>
  <c r="AT85"/>
  <c r="AP85"/>
  <c r="AL85"/>
  <c r="AH85"/>
  <c r="AD85"/>
  <c r="Z85"/>
  <c r="AS85"/>
  <c r="AO85"/>
  <c r="AK85"/>
  <c r="AG85"/>
  <c r="AC85"/>
  <c r="Y85"/>
  <c r="AR85"/>
  <c r="AN85"/>
  <c r="AJ85"/>
  <c r="AF85"/>
  <c r="AB85"/>
  <c r="X85"/>
  <c r="AQ85"/>
  <c r="AA85"/>
  <c r="AM85"/>
  <c r="W85"/>
  <c r="AI85"/>
  <c r="AU85"/>
  <c r="AE85"/>
  <c r="AR90"/>
  <c r="AN90"/>
  <c r="AJ90"/>
  <c r="AF90"/>
  <c r="AB90"/>
  <c r="X90"/>
  <c r="AU90"/>
  <c r="AQ90"/>
  <c r="AM90"/>
  <c r="AI90"/>
  <c r="AE90"/>
  <c r="AA90"/>
  <c r="W90"/>
  <c r="AT90"/>
  <c r="AP90"/>
  <c r="AL90"/>
  <c r="AH90"/>
  <c r="AD90"/>
  <c r="Z90"/>
  <c r="AS90"/>
  <c r="AC90"/>
  <c r="AO90"/>
  <c r="Y90"/>
  <c r="AK90"/>
  <c r="AG90"/>
  <c r="AS93"/>
  <c r="AO93"/>
  <c r="AK93"/>
  <c r="AG93"/>
  <c r="AC93"/>
  <c r="Y93"/>
  <c r="AR93"/>
  <c r="AN93"/>
  <c r="AJ93"/>
  <c r="AF93"/>
  <c r="AB93"/>
  <c r="X93"/>
  <c r="AU93"/>
  <c r="AQ93"/>
  <c r="AM93"/>
  <c r="AI93"/>
  <c r="AE93"/>
  <c r="AA93"/>
  <c r="W93"/>
  <c r="AH93"/>
  <c r="AT93"/>
  <c r="AD93"/>
  <c r="AP93"/>
  <c r="Z93"/>
  <c r="AL93"/>
  <c r="AR98"/>
  <c r="AN98"/>
  <c r="AJ98"/>
  <c r="AF98"/>
  <c r="AB98"/>
  <c r="X98"/>
  <c r="AU98"/>
  <c r="AQ98"/>
  <c r="AM98"/>
  <c r="AI98"/>
  <c r="AE98"/>
  <c r="AA98"/>
  <c r="W98"/>
  <c r="AT98"/>
  <c r="AP98"/>
  <c r="AL98"/>
  <c r="AH98"/>
  <c r="AD98"/>
  <c r="Z98"/>
  <c r="AK98"/>
  <c r="AG98"/>
  <c r="AS98"/>
  <c r="AC98"/>
  <c r="AO98"/>
  <c r="Y98"/>
  <c r="AR25"/>
  <c r="AN25"/>
  <c r="AJ25"/>
  <c r="AF25"/>
  <c r="AB25"/>
  <c r="X25"/>
  <c r="AU25"/>
  <c r="AQ25"/>
  <c r="AM25"/>
  <c r="AI25"/>
  <c r="AE25"/>
  <c r="AA25"/>
  <c r="W25"/>
  <c r="AT25"/>
  <c r="AP25"/>
  <c r="AL25"/>
  <c r="AH25"/>
  <c r="AD25"/>
  <c r="AG25"/>
  <c r="AS25"/>
  <c r="AC25"/>
  <c r="AO25"/>
  <c r="Z25"/>
  <c r="AK25"/>
  <c r="Y25"/>
  <c r="AU41"/>
  <c r="AQ41"/>
  <c r="AM41"/>
  <c r="AI41"/>
  <c r="AE41"/>
  <c r="AA41"/>
  <c r="W41"/>
  <c r="AT41"/>
  <c r="AP41"/>
  <c r="AL41"/>
  <c r="AH41"/>
  <c r="AD41"/>
  <c r="Z41"/>
  <c r="AS41"/>
  <c r="AO41"/>
  <c r="AK41"/>
  <c r="AG41"/>
  <c r="AC41"/>
  <c r="Y41"/>
  <c r="AJ41"/>
  <c r="AF41"/>
  <c r="AR41"/>
  <c r="AB41"/>
  <c r="X41"/>
  <c r="AN41"/>
  <c r="AS73"/>
  <c r="AO73"/>
  <c r="AK73"/>
  <c r="AG73"/>
  <c r="AC73"/>
  <c r="Y73"/>
  <c r="AR73"/>
  <c r="AN73"/>
  <c r="AJ73"/>
  <c r="AF73"/>
  <c r="AB73"/>
  <c r="X73"/>
  <c r="AU73"/>
  <c r="AQ73"/>
  <c r="AM73"/>
  <c r="AI73"/>
  <c r="AE73"/>
  <c r="AA73"/>
  <c r="W73"/>
  <c r="AL73"/>
  <c r="AH73"/>
  <c r="AT73"/>
  <c r="AD73"/>
  <c r="Z73"/>
  <c r="AP73"/>
  <c r="AT81"/>
  <c r="AP81"/>
  <c r="AL81"/>
  <c r="AH81"/>
  <c r="AD81"/>
  <c r="Z81"/>
  <c r="AS81"/>
  <c r="AO81"/>
  <c r="AK81"/>
  <c r="AG81"/>
  <c r="AC81"/>
  <c r="Y81"/>
  <c r="AR81"/>
  <c r="AN81"/>
  <c r="AJ81"/>
  <c r="AF81"/>
  <c r="AB81"/>
  <c r="X81"/>
  <c r="AU81"/>
  <c r="AE81"/>
  <c r="AQ81"/>
  <c r="AA81"/>
  <c r="AM81"/>
  <c r="W81"/>
  <c r="AI81"/>
  <c r="AR94"/>
  <c r="AN94"/>
  <c r="AJ94"/>
  <c r="AF94"/>
  <c r="AB94"/>
  <c r="X94"/>
  <c r="AU94"/>
  <c r="AQ94"/>
  <c r="AM94"/>
  <c r="AI94"/>
  <c r="AE94"/>
  <c r="AA94"/>
  <c r="W94"/>
  <c r="AT94"/>
  <c r="AP94"/>
  <c r="AL94"/>
  <c r="AH94"/>
  <c r="AD94"/>
  <c r="Z94"/>
  <c r="AO94"/>
  <c r="Y94"/>
  <c r="AK94"/>
  <c r="AG94"/>
  <c r="AC94"/>
  <c r="AS94"/>
  <c r="AS97"/>
  <c r="AO97"/>
  <c r="AK97"/>
  <c r="AG97"/>
  <c r="AC97"/>
  <c r="Y97"/>
  <c r="AR97"/>
  <c r="AN97"/>
  <c r="AJ97"/>
  <c r="AF97"/>
  <c r="AB97"/>
  <c r="X97"/>
  <c r="AU97"/>
  <c r="AQ97"/>
  <c r="AM97"/>
  <c r="AI97"/>
  <c r="AE97"/>
  <c r="AA97"/>
  <c r="W97"/>
  <c r="AT97"/>
  <c r="AD97"/>
  <c r="AP97"/>
  <c r="Z97"/>
  <c r="AL97"/>
  <c r="AH97"/>
  <c r="AR36"/>
  <c r="AN36"/>
  <c r="AJ36"/>
  <c r="AF36"/>
  <c r="AB36"/>
  <c r="X36"/>
  <c r="AU36"/>
  <c r="AQ36"/>
  <c r="AM36"/>
  <c r="AI36"/>
  <c r="AE36"/>
  <c r="AA36"/>
  <c r="W36"/>
  <c r="AT36"/>
  <c r="AP36"/>
  <c r="AL36"/>
  <c r="AH36"/>
  <c r="AD36"/>
  <c r="Z36"/>
  <c r="AG36"/>
  <c r="AS36"/>
  <c r="AC36"/>
  <c r="AO36"/>
  <c r="Y36"/>
  <c r="AK36"/>
  <c r="AR44"/>
  <c r="AN44"/>
  <c r="AJ44"/>
  <c r="AF44"/>
  <c r="AB44"/>
  <c r="X44"/>
  <c r="AU44"/>
  <c r="AQ44"/>
  <c r="AM44"/>
  <c r="AI44"/>
  <c r="AE44"/>
  <c r="AA44"/>
  <c r="W44"/>
  <c r="AT44"/>
  <c r="AP44"/>
  <c r="AL44"/>
  <c r="AH44"/>
  <c r="AD44"/>
  <c r="Z44"/>
  <c r="AO44"/>
  <c r="Y44"/>
  <c r="AK44"/>
  <c r="AG44"/>
  <c r="AS44"/>
  <c r="AC44"/>
  <c r="AS24"/>
  <c r="AO24"/>
  <c r="AK24"/>
  <c r="AG24"/>
  <c r="AC24"/>
  <c r="Y24"/>
  <c r="AR24"/>
  <c r="AN24"/>
  <c r="AJ24"/>
  <c r="AF24"/>
  <c r="AB24"/>
  <c r="X24"/>
  <c r="AU24"/>
  <c r="AM24"/>
  <c r="AE24"/>
  <c r="W24"/>
  <c r="AT24"/>
  <c r="AL24"/>
  <c r="AD24"/>
  <c r="AQ24"/>
  <c r="AI24"/>
  <c r="AA24"/>
  <c r="AP24"/>
  <c r="AH24"/>
  <c r="Z24"/>
  <c r="AT27"/>
  <c r="AP27"/>
  <c r="AL27"/>
  <c r="AH27"/>
  <c r="AD27"/>
  <c r="Z27"/>
  <c r="AS27"/>
  <c r="AO27"/>
  <c r="AK27"/>
  <c r="AG27"/>
  <c r="AC27"/>
  <c r="Y27"/>
  <c r="AR27"/>
  <c r="AN27"/>
  <c r="AJ27"/>
  <c r="AF27"/>
  <c r="AB27"/>
  <c r="X27"/>
  <c r="AU27"/>
  <c r="AE27"/>
  <c r="AQ27"/>
  <c r="AA27"/>
  <c r="AM27"/>
  <c r="W27"/>
  <c r="AI27"/>
  <c r="AR32"/>
  <c r="AN32"/>
  <c r="AU32"/>
  <c r="AQ32"/>
  <c r="AM32"/>
  <c r="AI32"/>
  <c r="AE32"/>
  <c r="AA32"/>
  <c r="W32"/>
  <c r="AT32"/>
  <c r="AP32"/>
  <c r="AL32"/>
  <c r="AH32"/>
  <c r="AD32"/>
  <c r="Z32"/>
  <c r="AK32"/>
  <c r="AC32"/>
  <c r="AJ32"/>
  <c r="AB32"/>
  <c r="AS32"/>
  <c r="AG32"/>
  <c r="Y32"/>
  <c r="AO32"/>
  <c r="AF32"/>
  <c r="X32"/>
  <c r="AS35"/>
  <c r="AO35"/>
  <c r="AK35"/>
  <c r="AG35"/>
  <c r="AC35"/>
  <c r="Y35"/>
  <c r="AR35"/>
  <c r="AN35"/>
  <c r="AJ35"/>
  <c r="AF35"/>
  <c r="AB35"/>
  <c r="X35"/>
  <c r="AU35"/>
  <c r="AQ35"/>
  <c r="AM35"/>
  <c r="AI35"/>
  <c r="AE35"/>
  <c r="AA35"/>
  <c r="W35"/>
  <c r="AP35"/>
  <c r="Z35"/>
  <c r="AL35"/>
  <c r="AH35"/>
  <c r="AT35"/>
  <c r="AD35"/>
  <c r="AR40"/>
  <c r="AN40"/>
  <c r="AJ40"/>
  <c r="AF40"/>
  <c r="AB40"/>
  <c r="X40"/>
  <c r="AU40"/>
  <c r="AQ40"/>
  <c r="AM40"/>
  <c r="AI40"/>
  <c r="AE40"/>
  <c r="AA40"/>
  <c r="W40"/>
  <c r="AT40"/>
  <c r="AP40"/>
  <c r="AL40"/>
  <c r="AH40"/>
  <c r="AD40"/>
  <c r="Z40"/>
  <c r="AS40"/>
  <c r="AC40"/>
  <c r="AO40"/>
  <c r="Y40"/>
  <c r="AK40"/>
  <c r="AG40"/>
  <c r="AS43"/>
  <c r="AO43"/>
  <c r="AK43"/>
  <c r="AG43"/>
  <c r="AC43"/>
  <c r="Y43"/>
  <c r="AR43"/>
  <c r="AN43"/>
  <c r="AJ43"/>
  <c r="AF43"/>
  <c r="AB43"/>
  <c r="X43"/>
  <c r="AU43"/>
  <c r="AQ43"/>
  <c r="AM43"/>
  <c r="AI43"/>
  <c r="AE43"/>
  <c r="AA43"/>
  <c r="W43"/>
  <c r="AH43"/>
  <c r="AT43"/>
  <c r="AD43"/>
  <c r="AP43"/>
  <c r="Z43"/>
  <c r="AL43"/>
  <c r="AR48"/>
  <c r="AN48"/>
  <c r="AJ48"/>
  <c r="AF48"/>
  <c r="AB48"/>
  <c r="X48"/>
  <c r="AU48"/>
  <c r="AQ48"/>
  <c r="AM48"/>
  <c r="AI48"/>
  <c r="AE48"/>
  <c r="AA48"/>
  <c r="W48"/>
  <c r="AT48"/>
  <c r="AP48"/>
  <c r="AL48"/>
  <c r="AH48"/>
  <c r="AD48"/>
  <c r="Z48"/>
  <c r="AK48"/>
  <c r="AG48"/>
  <c r="AS48"/>
  <c r="AC48"/>
  <c r="AO48"/>
  <c r="Y48"/>
  <c r="AS51"/>
  <c r="AO51"/>
  <c r="AK51"/>
  <c r="AG51"/>
  <c r="AC51"/>
  <c r="Y51"/>
  <c r="AR51"/>
  <c r="AN51"/>
  <c r="AJ51"/>
  <c r="AF51"/>
  <c r="AB51"/>
  <c r="X51"/>
  <c r="AU51"/>
  <c r="AQ51"/>
  <c r="AM51"/>
  <c r="AI51"/>
  <c r="AE51"/>
  <c r="AA51"/>
  <c r="W51"/>
  <c r="AP51"/>
  <c r="Z51"/>
  <c r="AL51"/>
  <c r="AH51"/>
  <c r="AD51"/>
  <c r="AT51"/>
  <c r="AT56"/>
  <c r="AP56"/>
  <c r="AL56"/>
  <c r="AH56"/>
  <c r="AD56"/>
  <c r="Z56"/>
  <c r="AS56"/>
  <c r="AO56"/>
  <c r="AK56"/>
  <c r="AG56"/>
  <c r="AC56"/>
  <c r="Y56"/>
  <c r="AR56"/>
  <c r="AN56"/>
  <c r="AJ56"/>
  <c r="AF56"/>
  <c r="AB56"/>
  <c r="X56"/>
  <c r="AU56"/>
  <c r="AE56"/>
  <c r="AQ56"/>
  <c r="AA56"/>
  <c r="AM56"/>
  <c r="W56"/>
  <c r="AI56"/>
  <c r="AU59"/>
  <c r="AQ59"/>
  <c r="AM59"/>
  <c r="AI59"/>
  <c r="AE59"/>
  <c r="AA59"/>
  <c r="W59"/>
  <c r="AT59"/>
  <c r="AP59"/>
  <c r="AL59"/>
  <c r="AH59"/>
  <c r="AD59"/>
  <c r="Z59"/>
  <c r="AS59"/>
  <c r="AO59"/>
  <c r="AK59"/>
  <c r="AG59"/>
  <c r="AC59"/>
  <c r="Y59"/>
  <c r="AJ59"/>
  <c r="AF59"/>
  <c r="AR59"/>
  <c r="AB59"/>
  <c r="AN59"/>
  <c r="X59"/>
  <c r="AT64"/>
  <c r="AP64"/>
  <c r="AL64"/>
  <c r="AH64"/>
  <c r="AD64"/>
  <c r="Z64"/>
  <c r="AS64"/>
  <c r="AO64"/>
  <c r="AK64"/>
  <c r="AG64"/>
  <c r="AC64"/>
  <c r="Y64"/>
  <c r="AR64"/>
  <c r="AN64"/>
  <c r="AJ64"/>
  <c r="AF64"/>
  <c r="AB64"/>
  <c r="X64"/>
  <c r="AM64"/>
  <c r="W64"/>
  <c r="AI64"/>
  <c r="AU64"/>
  <c r="AE64"/>
  <c r="AQ64"/>
  <c r="AA64"/>
  <c r="AU67"/>
  <c r="AQ67"/>
  <c r="AM67"/>
  <c r="AI67"/>
  <c r="AE67"/>
  <c r="AA67"/>
  <c r="W67"/>
  <c r="AT67"/>
  <c r="AP67"/>
  <c r="AL67"/>
  <c r="AH67"/>
  <c r="AD67"/>
  <c r="Z67"/>
  <c r="AS67"/>
  <c r="AO67"/>
  <c r="AK67"/>
  <c r="AG67"/>
  <c r="AC67"/>
  <c r="Y67"/>
  <c r="AR67"/>
  <c r="AB67"/>
  <c r="AN67"/>
  <c r="X67"/>
  <c r="AJ67"/>
  <c r="AF67"/>
  <c r="AT72"/>
  <c r="AP72"/>
  <c r="AL72"/>
  <c r="AH72"/>
  <c r="AD72"/>
  <c r="Z72"/>
  <c r="AS72"/>
  <c r="AO72"/>
  <c r="AK72"/>
  <c r="AG72"/>
  <c r="AC72"/>
  <c r="Y72"/>
  <c r="AR72"/>
  <c r="AN72"/>
  <c r="AJ72"/>
  <c r="AF72"/>
  <c r="AB72"/>
  <c r="X72"/>
  <c r="AU72"/>
  <c r="AE72"/>
  <c r="AQ72"/>
  <c r="AA72"/>
  <c r="AM72"/>
  <c r="W72"/>
  <c r="AI72"/>
  <c r="AU75"/>
  <c r="AQ75"/>
  <c r="AM75"/>
  <c r="AI75"/>
  <c r="AE75"/>
  <c r="AA75"/>
  <c r="W75"/>
  <c r="AT75"/>
  <c r="AP75"/>
  <c r="AL75"/>
  <c r="AH75"/>
  <c r="AD75"/>
  <c r="Z75"/>
  <c r="AS75"/>
  <c r="AO75"/>
  <c r="AK75"/>
  <c r="AG75"/>
  <c r="AC75"/>
  <c r="Y75"/>
  <c r="AJ75"/>
  <c r="AF75"/>
  <c r="AR75"/>
  <c r="AB75"/>
  <c r="AN75"/>
  <c r="X75"/>
  <c r="AU80"/>
  <c r="AQ80"/>
  <c r="AM80"/>
  <c r="AI80"/>
  <c r="AE80"/>
  <c r="AA80"/>
  <c r="W80"/>
  <c r="AT80"/>
  <c r="AP80"/>
  <c r="AL80"/>
  <c r="AH80"/>
  <c r="AD80"/>
  <c r="Z80"/>
  <c r="AS80"/>
  <c r="AO80"/>
  <c r="AK80"/>
  <c r="AG80"/>
  <c r="AC80"/>
  <c r="Y80"/>
  <c r="AN80"/>
  <c r="X80"/>
  <c r="AJ80"/>
  <c r="AF80"/>
  <c r="AR80"/>
  <c r="AB80"/>
  <c r="AR83"/>
  <c r="AN83"/>
  <c r="AJ83"/>
  <c r="AF83"/>
  <c r="AB83"/>
  <c r="X83"/>
  <c r="AU83"/>
  <c r="AQ83"/>
  <c r="AM83"/>
  <c r="AI83"/>
  <c r="AE83"/>
  <c r="AA83"/>
  <c r="W83"/>
  <c r="AT83"/>
  <c r="AP83"/>
  <c r="AL83"/>
  <c r="AH83"/>
  <c r="AD83"/>
  <c r="Z83"/>
  <c r="AS83"/>
  <c r="AC83"/>
  <c r="AO83"/>
  <c r="Y83"/>
  <c r="AK83"/>
  <c r="AG83"/>
  <c r="AT88"/>
  <c r="AP88"/>
  <c r="AL88"/>
  <c r="AH88"/>
  <c r="AD88"/>
  <c r="Z88"/>
  <c r="AS88"/>
  <c r="AO88"/>
  <c r="AK88"/>
  <c r="AG88"/>
  <c r="AC88"/>
  <c r="Y88"/>
  <c r="AR88"/>
  <c r="AN88"/>
  <c r="AJ88"/>
  <c r="AF88"/>
  <c r="AB88"/>
  <c r="X88"/>
  <c r="AU88"/>
  <c r="AE88"/>
  <c r="AQ88"/>
  <c r="AA88"/>
  <c r="AM88"/>
  <c r="W88"/>
  <c r="AI88"/>
  <c r="AU91"/>
  <c r="AQ91"/>
  <c r="AM91"/>
  <c r="AI91"/>
  <c r="AE91"/>
  <c r="AA91"/>
  <c r="W91"/>
  <c r="AT91"/>
  <c r="AP91"/>
  <c r="AL91"/>
  <c r="AH91"/>
  <c r="AD91"/>
  <c r="Z91"/>
  <c r="AS91"/>
  <c r="AO91"/>
  <c r="AK91"/>
  <c r="AG91"/>
  <c r="AC91"/>
  <c r="Y91"/>
  <c r="AJ91"/>
  <c r="AF91"/>
  <c r="AR91"/>
  <c r="AB91"/>
  <c r="AN91"/>
  <c r="X91"/>
  <c r="AT96"/>
  <c r="AP96"/>
  <c r="AL96"/>
  <c r="AH96"/>
  <c r="AD96"/>
  <c r="Z96"/>
  <c r="AS96"/>
  <c r="AO96"/>
  <c r="AK96"/>
  <c r="AG96"/>
  <c r="AC96"/>
  <c r="Y96"/>
  <c r="AR96"/>
  <c r="AN96"/>
  <c r="AJ96"/>
  <c r="AF96"/>
  <c r="AB96"/>
  <c r="X96"/>
  <c r="AM96"/>
  <c r="W96"/>
  <c r="AI96"/>
  <c r="AU96"/>
  <c r="AE96"/>
  <c r="AQ96"/>
  <c r="AA96"/>
  <c r="AU99"/>
  <c r="AQ99"/>
  <c r="AM99"/>
  <c r="AI99"/>
  <c r="AE99"/>
  <c r="AA99"/>
  <c r="W99"/>
  <c r="AT99"/>
  <c r="AP99"/>
  <c r="AL99"/>
  <c r="AH99"/>
  <c r="AD99"/>
  <c r="Z99"/>
  <c r="AS99"/>
  <c r="AO99"/>
  <c r="AK99"/>
  <c r="AG99"/>
  <c r="AC99"/>
  <c r="Y99"/>
  <c r="AR99"/>
  <c r="AB99"/>
  <c r="AN99"/>
  <c r="X99"/>
  <c r="AJ99"/>
  <c r="AF99"/>
  <c r="AU15"/>
  <c r="AQ15"/>
  <c r="AM15"/>
  <c r="AI15"/>
  <c r="AE15"/>
  <c r="AA15"/>
  <c r="W15"/>
  <c r="AT15"/>
  <c r="AP15"/>
  <c r="AL15"/>
  <c r="AH15"/>
  <c r="AD15"/>
  <c r="Z15"/>
  <c r="AS15"/>
  <c r="AO15"/>
  <c r="AK15"/>
  <c r="AG15"/>
  <c r="AC15"/>
  <c r="Y15"/>
  <c r="AR15"/>
  <c r="AN15"/>
  <c r="AJ15"/>
  <c r="AF15"/>
  <c r="AB15"/>
  <c r="X15"/>
  <c r="M17" i="11"/>
  <c r="I19" i="8"/>
  <c r="F19" i="11" s="1"/>
  <c r="I18" i="8"/>
  <c r="F18" i="11" s="1"/>
  <c r="N46" i="10"/>
  <c r="O46" s="1"/>
  <c r="M46" i="11" s="1"/>
  <c r="N40" i="10"/>
  <c r="O40" s="1"/>
  <c r="M35" i="11"/>
  <c r="M79"/>
  <c r="M95"/>
  <c r="M21"/>
  <c r="M27"/>
  <c r="M43"/>
  <c r="M51"/>
  <c r="M59"/>
  <c r="M67"/>
  <c r="M75"/>
  <c r="M71"/>
  <c r="M91"/>
  <c r="M29"/>
  <c r="M37"/>
  <c r="M45"/>
  <c r="N54" i="10"/>
  <c r="M69" i="11"/>
  <c r="M77"/>
  <c r="M85"/>
  <c r="M93"/>
  <c r="N28" i="10"/>
  <c r="O28" s="1"/>
  <c r="N68"/>
  <c r="O68" s="1"/>
  <c r="N26"/>
  <c r="O26" s="1"/>
  <c r="N74"/>
  <c r="O74" s="1"/>
  <c r="N76"/>
  <c r="O76" s="1"/>
  <c r="N64"/>
  <c r="O64" s="1"/>
  <c r="N72"/>
  <c r="O72" s="1"/>
  <c r="N96"/>
  <c r="O96" s="1"/>
  <c r="N70"/>
  <c r="O70" s="1"/>
  <c r="T21" i="8"/>
  <c r="AF25"/>
  <c r="AJ29"/>
  <c r="T37"/>
  <c r="S45"/>
  <c r="AO63"/>
  <c r="AO20"/>
  <c r="AO24"/>
  <c r="AO28"/>
  <c r="AO32"/>
  <c r="AO36"/>
  <c r="AN40"/>
  <c r="AJ44"/>
  <c r="AN48"/>
  <c r="AK54"/>
  <c r="AL58"/>
  <c r="W62"/>
  <c r="AD66"/>
  <c r="AK70"/>
  <c r="V74"/>
  <c r="U80"/>
  <c r="AI88"/>
  <c r="AA96"/>
  <c r="AN22"/>
  <c r="AH50"/>
  <c r="AN52"/>
  <c r="Y76"/>
  <c r="AM78"/>
  <c r="Y82"/>
  <c r="T25"/>
  <c r="AF29"/>
  <c r="AJ33"/>
  <c r="AE41"/>
  <c r="T63"/>
  <c r="AM81"/>
  <c r="AN18"/>
  <c r="AN26"/>
  <c r="AN30"/>
  <c r="AN34"/>
  <c r="AN38"/>
  <c r="AH42"/>
  <c r="AL46"/>
  <c r="AA56"/>
  <c r="AO60"/>
  <c r="AA64"/>
  <c r="AG68"/>
  <c r="AN72"/>
  <c r="U86"/>
  <c r="Q90"/>
  <c r="AO21"/>
  <c r="AO25"/>
  <c r="AO29"/>
  <c r="AO33"/>
  <c r="AO37"/>
  <c r="AL41"/>
  <c r="AH45"/>
  <c r="AL49"/>
  <c r="AN55"/>
  <c r="AC59"/>
  <c r="AJ63"/>
  <c r="U67"/>
  <c r="AB71"/>
  <c r="AH75"/>
  <c r="AH81"/>
  <c r="AD85"/>
  <c r="V93"/>
  <c r="AJ21"/>
  <c r="T29"/>
  <c r="AF33"/>
  <c r="AJ37"/>
  <c r="AB55"/>
  <c r="AN75"/>
  <c r="AL16"/>
  <c r="AF21"/>
  <c r="AJ25"/>
  <c r="T33"/>
  <c r="AF37"/>
  <c r="AE49"/>
  <c r="AG71"/>
  <c r="U16"/>
  <c r="AK16"/>
  <c r="AA18"/>
  <c r="AA22"/>
  <c r="AA26"/>
  <c r="AA30"/>
  <c r="AI82"/>
  <c r="AM19"/>
  <c r="AM23"/>
  <c r="AM27"/>
  <c r="AM31"/>
  <c r="AJ73"/>
  <c r="AA77"/>
  <c r="X91"/>
  <c r="W26"/>
  <c r="W30"/>
  <c r="AM30"/>
  <c r="W34"/>
  <c r="AM34"/>
  <c r="W68"/>
  <c r="AL20"/>
  <c r="AL24"/>
  <c r="AL28"/>
  <c r="AL32"/>
  <c r="AL36"/>
  <c r="AC16"/>
  <c r="S18"/>
  <c r="AI18"/>
  <c r="AB21"/>
  <c r="S22"/>
  <c r="AI22"/>
  <c r="AB25"/>
  <c r="S26"/>
  <c r="AI26"/>
  <c r="AB29"/>
  <c r="S30"/>
  <c r="AI30"/>
  <c r="AB33"/>
  <c r="S34"/>
  <c r="AI34"/>
  <c r="AB37"/>
  <c r="W41"/>
  <c r="W49"/>
  <c r="AE60"/>
  <c r="Z67"/>
  <c r="R75"/>
  <c r="R81"/>
  <c r="AL93"/>
  <c r="AA34"/>
  <c r="AJ76"/>
  <c r="AO17"/>
  <c r="AM35"/>
  <c r="AM39"/>
  <c r="AK47"/>
  <c r="T95"/>
  <c r="Q16"/>
  <c r="AG16"/>
  <c r="W18"/>
  <c r="AM18"/>
  <c r="W22"/>
  <c r="AM22"/>
  <c r="AM26"/>
  <c r="Y16"/>
  <c r="AO16"/>
  <c r="AE18"/>
  <c r="X21"/>
  <c r="AN21"/>
  <c r="AE22"/>
  <c r="X25"/>
  <c r="AN25"/>
  <c r="AE26"/>
  <c r="X29"/>
  <c r="AN29"/>
  <c r="AE30"/>
  <c r="X33"/>
  <c r="AN33"/>
  <c r="AE34"/>
  <c r="X37"/>
  <c r="AN37"/>
  <c r="AA45"/>
  <c r="AH59"/>
  <c r="AK64"/>
  <c r="AC72"/>
  <c r="AC78"/>
  <c r="N20" i="10"/>
  <c r="O20" s="1"/>
  <c r="N22"/>
  <c r="O22" s="1"/>
  <c r="N24"/>
  <c r="O24" s="1"/>
  <c r="N30"/>
  <c r="O30" s="1"/>
  <c r="N32"/>
  <c r="O32" s="1"/>
  <c r="N34"/>
  <c r="O34" s="1"/>
  <c r="N36"/>
  <c r="O36" s="1"/>
  <c r="N42"/>
  <c r="O42" s="1"/>
  <c r="N44"/>
  <c r="O44" s="1"/>
  <c r="N48"/>
  <c r="O48" s="1"/>
  <c r="N50"/>
  <c r="O50" s="1"/>
  <c r="N52"/>
  <c r="O52" s="1"/>
  <c r="N56"/>
  <c r="O56" s="1"/>
  <c r="N58"/>
  <c r="O58" s="1"/>
  <c r="N60"/>
  <c r="O60" s="1"/>
  <c r="N62"/>
  <c r="O62" s="1"/>
  <c r="N66"/>
  <c r="O66" s="1"/>
  <c r="N78"/>
  <c r="O78" s="1"/>
  <c r="N80"/>
  <c r="O80" s="1"/>
  <c r="N82"/>
  <c r="O82" s="1"/>
  <c r="N92"/>
  <c r="O92" s="1"/>
  <c r="N94"/>
  <c r="O94" s="1"/>
  <c r="N98"/>
  <c r="O98" s="1"/>
  <c r="M98" i="11" s="1"/>
  <c r="N15" i="10"/>
  <c r="O15" s="1"/>
  <c r="N16"/>
  <c r="O16" s="1"/>
  <c r="AL43" i="8"/>
  <c r="AH43"/>
  <c r="AD43"/>
  <c r="Z43"/>
  <c r="V43"/>
  <c r="R43"/>
  <c r="AM43"/>
  <c r="AI43"/>
  <c r="AE43"/>
  <c r="AA43"/>
  <c r="W43"/>
  <c r="S43"/>
  <c r="AL51"/>
  <c r="AH51"/>
  <c r="AD51"/>
  <c r="Z51"/>
  <c r="V51"/>
  <c r="R51"/>
  <c r="AM51"/>
  <c r="AI51"/>
  <c r="AE51"/>
  <c r="AA51"/>
  <c r="W51"/>
  <c r="S51"/>
  <c r="AN53"/>
  <c r="AJ53"/>
  <c r="AF53"/>
  <c r="AB53"/>
  <c r="X53"/>
  <c r="T53"/>
  <c r="AO53"/>
  <c r="AK53"/>
  <c r="AG53"/>
  <c r="AC53"/>
  <c r="Y53"/>
  <c r="U53"/>
  <c r="Q53"/>
  <c r="AM57"/>
  <c r="AI57"/>
  <c r="AE57"/>
  <c r="AA57"/>
  <c r="W57"/>
  <c r="S57"/>
  <c r="AN57"/>
  <c r="AJ57"/>
  <c r="AF57"/>
  <c r="AB57"/>
  <c r="X57"/>
  <c r="T57"/>
  <c r="AO57"/>
  <c r="AK57"/>
  <c r="AG57"/>
  <c r="AC57"/>
  <c r="Y57"/>
  <c r="U57"/>
  <c r="Q57"/>
  <c r="AO61"/>
  <c r="AK61"/>
  <c r="AG61"/>
  <c r="AC61"/>
  <c r="Y61"/>
  <c r="U61"/>
  <c r="Q61"/>
  <c r="AM61"/>
  <c r="AH61"/>
  <c r="AB61"/>
  <c r="W61"/>
  <c r="R61"/>
  <c r="AN61"/>
  <c r="AI61"/>
  <c r="AD61"/>
  <c r="X61"/>
  <c r="S61"/>
  <c r="AJ61"/>
  <c r="AE61"/>
  <c r="Z61"/>
  <c r="T61"/>
  <c r="AO65"/>
  <c r="AK65"/>
  <c r="AG65"/>
  <c r="AC65"/>
  <c r="Y65"/>
  <c r="U65"/>
  <c r="Q65"/>
  <c r="AN65"/>
  <c r="AI65"/>
  <c r="AD65"/>
  <c r="X65"/>
  <c r="S65"/>
  <c r="AJ65"/>
  <c r="AE65"/>
  <c r="Z65"/>
  <c r="T65"/>
  <c r="AL65"/>
  <c r="AF65"/>
  <c r="AA65"/>
  <c r="V65"/>
  <c r="AO69"/>
  <c r="AK69"/>
  <c r="AG69"/>
  <c r="AC69"/>
  <c r="Y69"/>
  <c r="U69"/>
  <c r="Q69"/>
  <c r="AJ69"/>
  <c r="AE69"/>
  <c r="Z69"/>
  <c r="T69"/>
  <c r="AL69"/>
  <c r="AF69"/>
  <c r="AA69"/>
  <c r="V69"/>
  <c r="AM69"/>
  <c r="AH69"/>
  <c r="AB69"/>
  <c r="W69"/>
  <c r="R69"/>
  <c r="AM79"/>
  <c r="AI79"/>
  <c r="AE79"/>
  <c r="AA79"/>
  <c r="W79"/>
  <c r="S79"/>
  <c r="AK79"/>
  <c r="AF79"/>
  <c r="Z79"/>
  <c r="U79"/>
  <c r="AL79"/>
  <c r="AG79"/>
  <c r="AB79"/>
  <c r="V79"/>
  <c r="Q79"/>
  <c r="AN79"/>
  <c r="AH79"/>
  <c r="AC79"/>
  <c r="X79"/>
  <c r="R79"/>
  <c r="AO83"/>
  <c r="AK83"/>
  <c r="AG83"/>
  <c r="AL83"/>
  <c r="AH83"/>
  <c r="AM83"/>
  <c r="AI83"/>
  <c r="AE83"/>
  <c r="AA83"/>
  <c r="W83"/>
  <c r="S83"/>
  <c r="AJ83"/>
  <c r="AB83"/>
  <c r="V83"/>
  <c r="Q83"/>
  <c r="AN83"/>
  <c r="AC83"/>
  <c r="X83"/>
  <c r="R83"/>
  <c r="AD83"/>
  <c r="Y83"/>
  <c r="T83"/>
  <c r="AO87"/>
  <c r="AK87"/>
  <c r="AG87"/>
  <c r="AC87"/>
  <c r="Y87"/>
  <c r="U87"/>
  <c r="Q87"/>
  <c r="AL87"/>
  <c r="AH87"/>
  <c r="AD87"/>
  <c r="Z87"/>
  <c r="V87"/>
  <c r="R87"/>
  <c r="AM87"/>
  <c r="AI87"/>
  <c r="AE87"/>
  <c r="AA87"/>
  <c r="W87"/>
  <c r="S87"/>
  <c r="AF87"/>
  <c r="AJ87"/>
  <c r="T87"/>
  <c r="AN87"/>
  <c r="X87"/>
  <c r="AO40"/>
  <c r="AK40"/>
  <c r="AG40"/>
  <c r="AC40"/>
  <c r="Y40"/>
  <c r="U40"/>
  <c r="AL40"/>
  <c r="AH40"/>
  <c r="AD40"/>
  <c r="Z40"/>
  <c r="V40"/>
  <c r="R40"/>
  <c r="AO44"/>
  <c r="AK44"/>
  <c r="AG44"/>
  <c r="AC44"/>
  <c r="Y44"/>
  <c r="U44"/>
  <c r="Q44"/>
  <c r="AL44"/>
  <c r="AH44"/>
  <c r="AD44"/>
  <c r="Z44"/>
  <c r="V44"/>
  <c r="R44"/>
  <c r="AO48"/>
  <c r="AK48"/>
  <c r="AG48"/>
  <c r="AC48"/>
  <c r="Y48"/>
  <c r="U48"/>
  <c r="Q48"/>
  <c r="AL48"/>
  <c r="AH48"/>
  <c r="AD48"/>
  <c r="Z48"/>
  <c r="V48"/>
  <c r="R48"/>
  <c r="AL54"/>
  <c r="AH54"/>
  <c r="AM54"/>
  <c r="AI54"/>
  <c r="AE54"/>
  <c r="AA54"/>
  <c r="W54"/>
  <c r="S54"/>
  <c r="AN54"/>
  <c r="AJ54"/>
  <c r="AF54"/>
  <c r="AB54"/>
  <c r="X54"/>
  <c r="T54"/>
  <c r="AN58"/>
  <c r="AJ58"/>
  <c r="AF58"/>
  <c r="AB58"/>
  <c r="X58"/>
  <c r="T58"/>
  <c r="AM58"/>
  <c r="AH58"/>
  <c r="AC58"/>
  <c r="W58"/>
  <c r="R58"/>
  <c r="AO58"/>
  <c r="AI58"/>
  <c r="AD58"/>
  <c r="Y58"/>
  <c r="S58"/>
  <c r="AK58"/>
  <c r="AE58"/>
  <c r="Z58"/>
  <c r="U58"/>
  <c r="AN62"/>
  <c r="AJ62"/>
  <c r="AF62"/>
  <c r="AB62"/>
  <c r="X62"/>
  <c r="T62"/>
  <c r="AO62"/>
  <c r="AI62"/>
  <c r="AD62"/>
  <c r="Y62"/>
  <c r="S62"/>
  <c r="AK62"/>
  <c r="AE62"/>
  <c r="Z62"/>
  <c r="U62"/>
  <c r="AL62"/>
  <c r="AG62"/>
  <c r="AA62"/>
  <c r="V62"/>
  <c r="Q62"/>
  <c r="AN66"/>
  <c r="AJ66"/>
  <c r="AF66"/>
  <c r="AB66"/>
  <c r="X66"/>
  <c r="T66"/>
  <c r="AK66"/>
  <c r="AE66"/>
  <c r="Z66"/>
  <c r="U66"/>
  <c r="AL66"/>
  <c r="AG66"/>
  <c r="AA66"/>
  <c r="V66"/>
  <c r="Q66"/>
  <c r="AM66"/>
  <c r="AH66"/>
  <c r="AC66"/>
  <c r="W66"/>
  <c r="R66"/>
  <c r="AN70"/>
  <c r="AJ70"/>
  <c r="AF70"/>
  <c r="AB70"/>
  <c r="X70"/>
  <c r="T70"/>
  <c r="AL70"/>
  <c r="AG70"/>
  <c r="AA70"/>
  <c r="V70"/>
  <c r="Q70"/>
  <c r="AM70"/>
  <c r="AH70"/>
  <c r="AC70"/>
  <c r="W70"/>
  <c r="R70"/>
  <c r="AO70"/>
  <c r="AI70"/>
  <c r="AD70"/>
  <c r="Y70"/>
  <c r="S70"/>
  <c r="AN74"/>
  <c r="AJ74"/>
  <c r="AF74"/>
  <c r="AB74"/>
  <c r="X74"/>
  <c r="T74"/>
  <c r="AM74"/>
  <c r="AH74"/>
  <c r="AC74"/>
  <c r="W74"/>
  <c r="R74"/>
  <c r="AO74"/>
  <c r="AI74"/>
  <c r="AD74"/>
  <c r="Y74"/>
  <c r="S74"/>
  <c r="AK74"/>
  <c r="AE74"/>
  <c r="Z74"/>
  <c r="U74"/>
  <c r="AL80"/>
  <c r="AH80"/>
  <c r="AD80"/>
  <c r="Z80"/>
  <c r="V80"/>
  <c r="R80"/>
  <c r="AM80"/>
  <c r="AG80"/>
  <c r="AB80"/>
  <c r="W80"/>
  <c r="Q80"/>
  <c r="AN80"/>
  <c r="AI80"/>
  <c r="AC80"/>
  <c r="X80"/>
  <c r="S80"/>
  <c r="AO80"/>
  <c r="AJ80"/>
  <c r="AE80"/>
  <c r="Y80"/>
  <c r="T80"/>
  <c r="AN84"/>
  <c r="AJ84"/>
  <c r="AF84"/>
  <c r="AB84"/>
  <c r="X84"/>
  <c r="T84"/>
  <c r="AO84"/>
  <c r="AK84"/>
  <c r="AG84"/>
  <c r="AC84"/>
  <c r="Y84"/>
  <c r="U84"/>
  <c r="Q84"/>
  <c r="AL84"/>
  <c r="AH84"/>
  <c r="AD84"/>
  <c r="Z84"/>
  <c r="V84"/>
  <c r="R84"/>
  <c r="AA84"/>
  <c r="AE84"/>
  <c r="AI84"/>
  <c r="S84"/>
  <c r="AN88"/>
  <c r="AJ88"/>
  <c r="AF88"/>
  <c r="AB88"/>
  <c r="X88"/>
  <c r="T88"/>
  <c r="AO88"/>
  <c r="AK88"/>
  <c r="AG88"/>
  <c r="AC88"/>
  <c r="Y88"/>
  <c r="U88"/>
  <c r="Q88"/>
  <c r="AL88"/>
  <c r="AH88"/>
  <c r="AD88"/>
  <c r="Z88"/>
  <c r="V88"/>
  <c r="R88"/>
  <c r="AM88"/>
  <c r="W88"/>
  <c r="AA88"/>
  <c r="AE88"/>
  <c r="AN92"/>
  <c r="AJ92"/>
  <c r="AF92"/>
  <c r="AB92"/>
  <c r="X92"/>
  <c r="T92"/>
  <c r="AO92"/>
  <c r="AK92"/>
  <c r="AG92"/>
  <c r="AC92"/>
  <c r="Y92"/>
  <c r="U92"/>
  <c r="Q92"/>
  <c r="AL92"/>
  <c r="AH92"/>
  <c r="AD92"/>
  <c r="Z92"/>
  <c r="V92"/>
  <c r="R92"/>
  <c r="AI92"/>
  <c r="S92"/>
  <c r="AM92"/>
  <c r="W92"/>
  <c r="AA92"/>
  <c r="AN96"/>
  <c r="AJ96"/>
  <c r="AF96"/>
  <c r="AB96"/>
  <c r="X96"/>
  <c r="T96"/>
  <c r="AO96"/>
  <c r="AK96"/>
  <c r="AG96"/>
  <c r="AC96"/>
  <c r="Y96"/>
  <c r="U96"/>
  <c r="Q96"/>
  <c r="AL96"/>
  <c r="AH96"/>
  <c r="AD96"/>
  <c r="Z96"/>
  <c r="V96"/>
  <c r="R96"/>
  <c r="AE96"/>
  <c r="AI96"/>
  <c r="S96"/>
  <c r="AM96"/>
  <c r="W96"/>
  <c r="AM98"/>
  <c r="AI98"/>
  <c r="AE98"/>
  <c r="AA98"/>
  <c r="W98"/>
  <c r="S98"/>
  <c r="AN98"/>
  <c r="AJ98"/>
  <c r="AF98"/>
  <c r="AB98"/>
  <c r="X98"/>
  <c r="T98"/>
  <c r="AO98"/>
  <c r="AK98"/>
  <c r="AG98"/>
  <c r="AC98"/>
  <c r="Y98"/>
  <c r="U98"/>
  <c r="Q98"/>
  <c r="AL98"/>
  <c r="V98"/>
  <c r="Z98"/>
  <c r="AD98"/>
  <c r="T17"/>
  <c r="X17"/>
  <c r="AB17"/>
  <c r="AF17"/>
  <c r="AJ17"/>
  <c r="AN17"/>
  <c r="V19"/>
  <c r="AD19"/>
  <c r="AL19"/>
  <c r="U20"/>
  <c r="AG20"/>
  <c r="AK20"/>
  <c r="R23"/>
  <c r="AD23"/>
  <c r="AL23"/>
  <c r="U24"/>
  <c r="AG24"/>
  <c r="AK24"/>
  <c r="R27"/>
  <c r="V27"/>
  <c r="Z27"/>
  <c r="AD27"/>
  <c r="AH27"/>
  <c r="AL27"/>
  <c r="Q28"/>
  <c r="U28"/>
  <c r="Y28"/>
  <c r="AC28"/>
  <c r="AG28"/>
  <c r="AK28"/>
  <c r="R31"/>
  <c r="V31"/>
  <c r="Z31"/>
  <c r="AD31"/>
  <c r="AH31"/>
  <c r="AL31"/>
  <c r="Q32"/>
  <c r="U32"/>
  <c r="Y32"/>
  <c r="AC32"/>
  <c r="AG32"/>
  <c r="AK32"/>
  <c r="R35"/>
  <c r="V35"/>
  <c r="Z35"/>
  <c r="AD35"/>
  <c r="AH35"/>
  <c r="AL35"/>
  <c r="Q36"/>
  <c r="U36"/>
  <c r="Y36"/>
  <c r="AC36"/>
  <c r="AG36"/>
  <c r="AK36"/>
  <c r="S38"/>
  <c r="W38"/>
  <c r="AA38"/>
  <c r="AE38"/>
  <c r="AI38"/>
  <c r="AM38"/>
  <c r="R39"/>
  <c r="V39"/>
  <c r="Z39"/>
  <c r="AD39"/>
  <c r="AH39"/>
  <c r="AL39"/>
  <c r="Q40"/>
  <c r="X40"/>
  <c r="AF40"/>
  <c r="AM41"/>
  <c r="V42"/>
  <c r="AD42"/>
  <c r="AL42"/>
  <c r="U43"/>
  <c r="AC43"/>
  <c r="AK43"/>
  <c r="T44"/>
  <c r="AB44"/>
  <c r="AI45"/>
  <c r="R46"/>
  <c r="Z46"/>
  <c r="AH46"/>
  <c r="Q47"/>
  <c r="Y47"/>
  <c r="AG47"/>
  <c r="AO47"/>
  <c r="X48"/>
  <c r="AF48"/>
  <c r="AM49"/>
  <c r="V50"/>
  <c r="AD50"/>
  <c r="AL50"/>
  <c r="U51"/>
  <c r="AC51"/>
  <c r="AK51"/>
  <c r="T52"/>
  <c r="AB52"/>
  <c r="AJ52"/>
  <c r="S53"/>
  <c r="AA53"/>
  <c r="AI53"/>
  <c r="R54"/>
  <c r="Z54"/>
  <c r="S56"/>
  <c r="AI56"/>
  <c r="Z57"/>
  <c r="Q58"/>
  <c r="AA61"/>
  <c r="AH65"/>
  <c r="S69"/>
  <c r="AN69"/>
  <c r="Z73"/>
  <c r="AF77"/>
  <c r="Y79"/>
  <c r="AF83"/>
  <c r="H16"/>
  <c r="AK99"/>
  <c r="T16"/>
  <c r="X16"/>
  <c r="AB16"/>
  <c r="AF16"/>
  <c r="AJ16"/>
  <c r="AN16"/>
  <c r="S17"/>
  <c r="W17"/>
  <c r="AA17"/>
  <c r="AE17"/>
  <c r="AI17"/>
  <c r="AM17"/>
  <c r="R18"/>
  <c r="V18"/>
  <c r="Z18"/>
  <c r="AD18"/>
  <c r="AH18"/>
  <c r="AL18"/>
  <c r="Q19"/>
  <c r="U19"/>
  <c r="Y19"/>
  <c r="AC19"/>
  <c r="AG19"/>
  <c r="AK19"/>
  <c r="AO19"/>
  <c r="T20"/>
  <c r="X20"/>
  <c r="AB20"/>
  <c r="AF20"/>
  <c r="AJ20"/>
  <c r="AN20"/>
  <c r="S21"/>
  <c r="W21"/>
  <c r="AA21"/>
  <c r="AE21"/>
  <c r="AI21"/>
  <c r="AM21"/>
  <c r="R22"/>
  <c r="V22"/>
  <c r="Z22"/>
  <c r="AD22"/>
  <c r="AH22"/>
  <c r="AL22"/>
  <c r="Q23"/>
  <c r="U23"/>
  <c r="Y23"/>
  <c r="AC23"/>
  <c r="AG23"/>
  <c r="AK23"/>
  <c r="AO23"/>
  <c r="T24"/>
  <c r="X24"/>
  <c r="AB24"/>
  <c r="AF24"/>
  <c r="AJ24"/>
  <c r="AN24"/>
  <c r="S25"/>
  <c r="W25"/>
  <c r="AA25"/>
  <c r="AE25"/>
  <c r="AI25"/>
  <c r="AM25"/>
  <c r="R26"/>
  <c r="V26"/>
  <c r="Z26"/>
  <c r="AD26"/>
  <c r="AH26"/>
  <c r="AL26"/>
  <c r="Q27"/>
  <c r="U27"/>
  <c r="Y27"/>
  <c r="AC27"/>
  <c r="AG27"/>
  <c r="AK27"/>
  <c r="AO27"/>
  <c r="T28"/>
  <c r="X28"/>
  <c r="AB28"/>
  <c r="AF28"/>
  <c r="AJ28"/>
  <c r="AN28"/>
  <c r="S29"/>
  <c r="W29"/>
  <c r="AA29"/>
  <c r="AE29"/>
  <c r="AI29"/>
  <c r="AM29"/>
  <c r="R30"/>
  <c r="V30"/>
  <c r="Z30"/>
  <c r="AD30"/>
  <c r="AH30"/>
  <c r="AL30"/>
  <c r="Q31"/>
  <c r="U31"/>
  <c r="Y31"/>
  <c r="AC31"/>
  <c r="AG31"/>
  <c r="AK31"/>
  <c r="AO31"/>
  <c r="T32"/>
  <c r="X32"/>
  <c r="AB32"/>
  <c r="AF32"/>
  <c r="AJ32"/>
  <c r="AN32"/>
  <c r="S33"/>
  <c r="W33"/>
  <c r="AA33"/>
  <c r="AE33"/>
  <c r="AI33"/>
  <c r="AM33"/>
  <c r="R34"/>
  <c r="V34"/>
  <c r="Z34"/>
  <c r="AD34"/>
  <c r="AH34"/>
  <c r="AL34"/>
  <c r="Q35"/>
  <c r="U35"/>
  <c r="Y35"/>
  <c r="AC35"/>
  <c r="AG35"/>
  <c r="AK35"/>
  <c r="AO35"/>
  <c r="T36"/>
  <c r="X36"/>
  <c r="AB36"/>
  <c r="AF36"/>
  <c r="AJ36"/>
  <c r="AN36"/>
  <c r="S37"/>
  <c r="W37"/>
  <c r="AA37"/>
  <c r="AE37"/>
  <c r="AI37"/>
  <c r="AM37"/>
  <c r="R38"/>
  <c r="V38"/>
  <c r="Z38"/>
  <c r="AD38"/>
  <c r="AH38"/>
  <c r="AL38"/>
  <c r="Q39"/>
  <c r="U39"/>
  <c r="Y39"/>
  <c r="AC39"/>
  <c r="AG39"/>
  <c r="AK39"/>
  <c r="AO39"/>
  <c r="W40"/>
  <c r="AE40"/>
  <c r="AM40"/>
  <c r="V41"/>
  <c r="AD41"/>
  <c r="U42"/>
  <c r="AC42"/>
  <c r="AK42"/>
  <c r="T43"/>
  <c r="AB43"/>
  <c r="AJ43"/>
  <c r="S44"/>
  <c r="AA44"/>
  <c r="AI44"/>
  <c r="R45"/>
  <c r="Z45"/>
  <c r="Q46"/>
  <c r="Y46"/>
  <c r="AG46"/>
  <c r="AO46"/>
  <c r="X47"/>
  <c r="AF47"/>
  <c r="AN47"/>
  <c r="W48"/>
  <c r="AE48"/>
  <c r="AM48"/>
  <c r="V49"/>
  <c r="AD49"/>
  <c r="U50"/>
  <c r="AC50"/>
  <c r="AK50"/>
  <c r="T51"/>
  <c r="AB51"/>
  <c r="AJ51"/>
  <c r="S52"/>
  <c r="AA52"/>
  <c r="AI52"/>
  <c r="R53"/>
  <c r="Z53"/>
  <c r="AH53"/>
  <c r="Q54"/>
  <c r="Y54"/>
  <c r="AG54"/>
  <c r="X55"/>
  <c r="AE56"/>
  <c r="V57"/>
  <c r="AL57"/>
  <c r="AG58"/>
  <c r="Y60"/>
  <c r="V61"/>
  <c r="R62"/>
  <c r="AM62"/>
  <c r="AF64"/>
  <c r="AB65"/>
  <c r="Y66"/>
  <c r="Q68"/>
  <c r="AM68"/>
  <c r="AI69"/>
  <c r="AE70"/>
  <c r="X72"/>
  <c r="T73"/>
  <c r="Q74"/>
  <c r="AL74"/>
  <c r="AE76"/>
  <c r="W78"/>
  <c r="T79"/>
  <c r="AO79"/>
  <c r="AK80"/>
  <c r="AD82"/>
  <c r="Z83"/>
  <c r="S88"/>
  <c r="AG90"/>
  <c r="AJ95"/>
  <c r="AO77"/>
  <c r="AK77"/>
  <c r="AG77"/>
  <c r="AC77"/>
  <c r="Y77"/>
  <c r="U77"/>
  <c r="Q77"/>
  <c r="AM77"/>
  <c r="AH77"/>
  <c r="AB77"/>
  <c r="W77"/>
  <c r="R77"/>
  <c r="AN77"/>
  <c r="AI77"/>
  <c r="AD77"/>
  <c r="X77"/>
  <c r="S77"/>
  <c r="AJ77"/>
  <c r="AE77"/>
  <c r="Z77"/>
  <c r="T77"/>
  <c r="AO91"/>
  <c r="AK91"/>
  <c r="AG91"/>
  <c r="AC91"/>
  <c r="Y91"/>
  <c r="U91"/>
  <c r="Q91"/>
  <c r="AL91"/>
  <c r="AH91"/>
  <c r="AD91"/>
  <c r="Z91"/>
  <c r="V91"/>
  <c r="R91"/>
  <c r="AM91"/>
  <c r="AI91"/>
  <c r="AE91"/>
  <c r="AA91"/>
  <c r="W91"/>
  <c r="S91"/>
  <c r="AB91"/>
  <c r="AF91"/>
  <c r="AJ91"/>
  <c r="T91"/>
  <c r="AN41"/>
  <c r="AJ41"/>
  <c r="AF41"/>
  <c r="AB41"/>
  <c r="X41"/>
  <c r="T41"/>
  <c r="AO41"/>
  <c r="AK41"/>
  <c r="AG41"/>
  <c r="AC41"/>
  <c r="Y41"/>
  <c r="U41"/>
  <c r="Q41"/>
  <c r="AN45"/>
  <c r="AJ45"/>
  <c r="AF45"/>
  <c r="AB45"/>
  <c r="X45"/>
  <c r="T45"/>
  <c r="AO45"/>
  <c r="AK45"/>
  <c r="AG45"/>
  <c r="AC45"/>
  <c r="Y45"/>
  <c r="U45"/>
  <c r="Q45"/>
  <c r="AN49"/>
  <c r="AJ49"/>
  <c r="AF49"/>
  <c r="AB49"/>
  <c r="X49"/>
  <c r="T49"/>
  <c r="AO49"/>
  <c r="AK49"/>
  <c r="AG49"/>
  <c r="AC49"/>
  <c r="Y49"/>
  <c r="U49"/>
  <c r="Q49"/>
  <c r="AO55"/>
  <c r="AK55"/>
  <c r="AG55"/>
  <c r="AC55"/>
  <c r="Y55"/>
  <c r="U55"/>
  <c r="Q55"/>
  <c r="AL55"/>
  <c r="AH55"/>
  <c r="AD55"/>
  <c r="Z55"/>
  <c r="V55"/>
  <c r="R55"/>
  <c r="AM55"/>
  <c r="AI55"/>
  <c r="AE55"/>
  <c r="AA55"/>
  <c r="W55"/>
  <c r="S55"/>
  <c r="AM59"/>
  <c r="AI59"/>
  <c r="AE59"/>
  <c r="AA59"/>
  <c r="W59"/>
  <c r="S59"/>
  <c r="AO59"/>
  <c r="AJ59"/>
  <c r="AD59"/>
  <c r="Y59"/>
  <c r="T59"/>
  <c r="AK59"/>
  <c r="AF59"/>
  <c r="Z59"/>
  <c r="U59"/>
  <c r="AL59"/>
  <c r="AG59"/>
  <c r="AB59"/>
  <c r="V59"/>
  <c r="Q59"/>
  <c r="AM63"/>
  <c r="AI63"/>
  <c r="AE63"/>
  <c r="AA63"/>
  <c r="W63"/>
  <c r="S63"/>
  <c r="AK63"/>
  <c r="AF63"/>
  <c r="Z63"/>
  <c r="U63"/>
  <c r="AL63"/>
  <c r="AG63"/>
  <c r="AB63"/>
  <c r="V63"/>
  <c r="Q63"/>
  <c r="AN63"/>
  <c r="AH63"/>
  <c r="AC63"/>
  <c r="X63"/>
  <c r="R63"/>
  <c r="AM67"/>
  <c r="AI67"/>
  <c r="AE67"/>
  <c r="AA67"/>
  <c r="W67"/>
  <c r="S67"/>
  <c r="AL67"/>
  <c r="AG67"/>
  <c r="AB67"/>
  <c r="V67"/>
  <c r="Q67"/>
  <c r="AN67"/>
  <c r="AH67"/>
  <c r="AC67"/>
  <c r="X67"/>
  <c r="R67"/>
  <c r="AO67"/>
  <c r="AJ67"/>
  <c r="AD67"/>
  <c r="Y67"/>
  <c r="T67"/>
  <c r="AM71"/>
  <c r="AI71"/>
  <c r="AE71"/>
  <c r="AA71"/>
  <c r="W71"/>
  <c r="S71"/>
  <c r="AN71"/>
  <c r="AH71"/>
  <c r="AC71"/>
  <c r="X71"/>
  <c r="R71"/>
  <c r="AO71"/>
  <c r="AJ71"/>
  <c r="AD71"/>
  <c r="Y71"/>
  <c r="T71"/>
  <c r="AK71"/>
  <c r="AF71"/>
  <c r="Z71"/>
  <c r="U71"/>
  <c r="AM75"/>
  <c r="AI75"/>
  <c r="AE75"/>
  <c r="AA75"/>
  <c r="W75"/>
  <c r="S75"/>
  <c r="AO75"/>
  <c r="AJ75"/>
  <c r="AD75"/>
  <c r="Y75"/>
  <c r="T75"/>
  <c r="AK75"/>
  <c r="AF75"/>
  <c r="Z75"/>
  <c r="U75"/>
  <c r="AL75"/>
  <c r="AG75"/>
  <c r="AB75"/>
  <c r="V75"/>
  <c r="Q75"/>
  <c r="AO81"/>
  <c r="AK81"/>
  <c r="AG81"/>
  <c r="AC81"/>
  <c r="Y81"/>
  <c r="U81"/>
  <c r="Q81"/>
  <c r="AN81"/>
  <c r="AI81"/>
  <c r="AD81"/>
  <c r="X81"/>
  <c r="S81"/>
  <c r="AJ81"/>
  <c r="AE81"/>
  <c r="Z81"/>
  <c r="T81"/>
  <c r="AL81"/>
  <c r="AF81"/>
  <c r="AA81"/>
  <c r="V81"/>
  <c r="AM85"/>
  <c r="AI85"/>
  <c r="AE85"/>
  <c r="AA85"/>
  <c r="W85"/>
  <c r="S85"/>
  <c r="AN85"/>
  <c r="AJ85"/>
  <c r="AF85"/>
  <c r="AB85"/>
  <c r="X85"/>
  <c r="T85"/>
  <c r="AO85"/>
  <c r="AK85"/>
  <c r="AG85"/>
  <c r="AC85"/>
  <c r="Y85"/>
  <c r="U85"/>
  <c r="Q85"/>
  <c r="AH85"/>
  <c r="R85"/>
  <c r="AL85"/>
  <c r="V85"/>
  <c r="Z85"/>
  <c r="AM89"/>
  <c r="AI89"/>
  <c r="AE89"/>
  <c r="AA89"/>
  <c r="W89"/>
  <c r="S89"/>
  <c r="AN89"/>
  <c r="AJ89"/>
  <c r="AF89"/>
  <c r="AB89"/>
  <c r="X89"/>
  <c r="T89"/>
  <c r="AO89"/>
  <c r="AK89"/>
  <c r="AG89"/>
  <c r="AC89"/>
  <c r="Y89"/>
  <c r="U89"/>
  <c r="Q89"/>
  <c r="AD89"/>
  <c r="AH89"/>
  <c r="R89"/>
  <c r="AL89"/>
  <c r="V89"/>
  <c r="AM93"/>
  <c r="AI93"/>
  <c r="AE93"/>
  <c r="AA93"/>
  <c r="W93"/>
  <c r="S93"/>
  <c r="AN93"/>
  <c r="AJ93"/>
  <c r="AF93"/>
  <c r="AB93"/>
  <c r="X93"/>
  <c r="T93"/>
  <c r="AO93"/>
  <c r="AK93"/>
  <c r="AG93"/>
  <c r="AC93"/>
  <c r="Y93"/>
  <c r="U93"/>
  <c r="Q93"/>
  <c r="Z93"/>
  <c r="AD93"/>
  <c r="AH93"/>
  <c r="R93"/>
  <c r="Z19"/>
  <c r="AH19"/>
  <c r="Y20"/>
  <c r="V23"/>
  <c r="AH23"/>
  <c r="Y24"/>
  <c r="S16"/>
  <c r="W16"/>
  <c r="AA16"/>
  <c r="AE16"/>
  <c r="AI16"/>
  <c r="AM16"/>
  <c r="R17"/>
  <c r="V17"/>
  <c r="Z17"/>
  <c r="AD17"/>
  <c r="AH17"/>
  <c r="AL17"/>
  <c r="Q18"/>
  <c r="U18"/>
  <c r="Y18"/>
  <c r="AC18"/>
  <c r="AG18"/>
  <c r="AK18"/>
  <c r="AO18"/>
  <c r="T19"/>
  <c r="X19"/>
  <c r="AB19"/>
  <c r="AF19"/>
  <c r="AJ19"/>
  <c r="AN19"/>
  <c r="S20"/>
  <c r="W20"/>
  <c r="AA20"/>
  <c r="AE20"/>
  <c r="AI20"/>
  <c r="AM20"/>
  <c r="R21"/>
  <c r="V21"/>
  <c r="Z21"/>
  <c r="AD21"/>
  <c r="AH21"/>
  <c r="AL21"/>
  <c r="Q22"/>
  <c r="U22"/>
  <c r="Y22"/>
  <c r="AC22"/>
  <c r="AG22"/>
  <c r="AK22"/>
  <c r="AO22"/>
  <c r="T23"/>
  <c r="X23"/>
  <c r="AB23"/>
  <c r="AF23"/>
  <c r="AJ23"/>
  <c r="AN23"/>
  <c r="S24"/>
  <c r="W24"/>
  <c r="AA24"/>
  <c r="AE24"/>
  <c r="AI24"/>
  <c r="AM24"/>
  <c r="R25"/>
  <c r="V25"/>
  <c r="Z25"/>
  <c r="AD25"/>
  <c r="AH25"/>
  <c r="AL25"/>
  <c r="Q26"/>
  <c r="U26"/>
  <c r="Y26"/>
  <c r="AC26"/>
  <c r="AG26"/>
  <c r="AK26"/>
  <c r="AO26"/>
  <c r="T27"/>
  <c r="X27"/>
  <c r="AB27"/>
  <c r="AF27"/>
  <c r="AJ27"/>
  <c r="AN27"/>
  <c r="S28"/>
  <c r="W28"/>
  <c r="AA28"/>
  <c r="AE28"/>
  <c r="AI28"/>
  <c r="AM28"/>
  <c r="R29"/>
  <c r="V29"/>
  <c r="Z29"/>
  <c r="AD29"/>
  <c r="AH29"/>
  <c r="AL29"/>
  <c r="Q30"/>
  <c r="U30"/>
  <c r="Y30"/>
  <c r="AC30"/>
  <c r="AG30"/>
  <c r="AK30"/>
  <c r="AO30"/>
  <c r="T31"/>
  <c r="X31"/>
  <c r="AB31"/>
  <c r="AF31"/>
  <c r="AJ31"/>
  <c r="AN31"/>
  <c r="S32"/>
  <c r="W32"/>
  <c r="AA32"/>
  <c r="AE32"/>
  <c r="AI32"/>
  <c r="AM32"/>
  <c r="R33"/>
  <c r="V33"/>
  <c r="Z33"/>
  <c r="AD33"/>
  <c r="AH33"/>
  <c r="AL33"/>
  <c r="Q34"/>
  <c r="U34"/>
  <c r="Y34"/>
  <c r="AC34"/>
  <c r="AG34"/>
  <c r="AK34"/>
  <c r="AO34"/>
  <c r="T35"/>
  <c r="X35"/>
  <c r="AB35"/>
  <c r="AF35"/>
  <c r="AJ35"/>
  <c r="AN35"/>
  <c r="S36"/>
  <c r="W36"/>
  <c r="AA36"/>
  <c r="AE36"/>
  <c r="AI36"/>
  <c r="AM36"/>
  <c r="R37"/>
  <c r="V37"/>
  <c r="Z37"/>
  <c r="AD37"/>
  <c r="AH37"/>
  <c r="AL37"/>
  <c r="Q38"/>
  <c r="U38"/>
  <c r="Y38"/>
  <c r="AC38"/>
  <c r="AG38"/>
  <c r="AK38"/>
  <c r="AO38"/>
  <c r="T39"/>
  <c r="X39"/>
  <c r="AB39"/>
  <c r="AF39"/>
  <c r="AJ39"/>
  <c r="AN39"/>
  <c r="T40"/>
  <c r="AB40"/>
  <c r="AJ40"/>
  <c r="S41"/>
  <c r="AA41"/>
  <c r="AI41"/>
  <c r="R42"/>
  <c r="Z42"/>
  <c r="Q43"/>
  <c r="Y43"/>
  <c r="AG43"/>
  <c r="AO43"/>
  <c r="X44"/>
  <c r="AF44"/>
  <c r="AN44"/>
  <c r="W45"/>
  <c r="AE45"/>
  <c r="AM45"/>
  <c r="V46"/>
  <c r="AD46"/>
  <c r="U47"/>
  <c r="AC47"/>
  <c r="T48"/>
  <c r="AB48"/>
  <c r="AJ48"/>
  <c r="S49"/>
  <c r="AA49"/>
  <c r="AI49"/>
  <c r="R50"/>
  <c r="Z50"/>
  <c r="Q51"/>
  <c r="Y51"/>
  <c r="AG51"/>
  <c r="AO51"/>
  <c r="X52"/>
  <c r="AF52"/>
  <c r="W53"/>
  <c r="AE53"/>
  <c r="AM53"/>
  <c r="V54"/>
  <c r="AD54"/>
  <c r="T55"/>
  <c r="AJ55"/>
  <c r="R57"/>
  <c r="AH57"/>
  <c r="AA58"/>
  <c r="X59"/>
  <c r="T60"/>
  <c r="AL61"/>
  <c r="AH62"/>
  <c r="AD63"/>
  <c r="W65"/>
  <c r="S66"/>
  <c r="AO66"/>
  <c r="AK67"/>
  <c r="AD69"/>
  <c r="Z70"/>
  <c r="V71"/>
  <c r="S72"/>
  <c r="AG74"/>
  <c r="AC75"/>
  <c r="V77"/>
  <c r="R78"/>
  <c r="AJ79"/>
  <c r="AF80"/>
  <c r="AB81"/>
  <c r="U83"/>
  <c r="AM84"/>
  <c r="AB87"/>
  <c r="AE92"/>
  <c r="AH98"/>
  <c r="AL47"/>
  <c r="AH47"/>
  <c r="AD47"/>
  <c r="Z47"/>
  <c r="V47"/>
  <c r="R47"/>
  <c r="AM47"/>
  <c r="AI47"/>
  <c r="AE47"/>
  <c r="AA47"/>
  <c r="W47"/>
  <c r="S47"/>
  <c r="AO73"/>
  <c r="AK73"/>
  <c r="AG73"/>
  <c r="AC73"/>
  <c r="Y73"/>
  <c r="U73"/>
  <c r="Q73"/>
  <c r="AL73"/>
  <c r="AF73"/>
  <c r="AA73"/>
  <c r="V73"/>
  <c r="AM73"/>
  <c r="AH73"/>
  <c r="AB73"/>
  <c r="W73"/>
  <c r="R73"/>
  <c r="AN73"/>
  <c r="AI73"/>
  <c r="AD73"/>
  <c r="X73"/>
  <c r="S73"/>
  <c r="AO95"/>
  <c r="AK95"/>
  <c r="AG95"/>
  <c r="AC95"/>
  <c r="Y95"/>
  <c r="U95"/>
  <c r="Q95"/>
  <c r="AL95"/>
  <c r="AH95"/>
  <c r="AD95"/>
  <c r="Z95"/>
  <c r="V95"/>
  <c r="R95"/>
  <c r="AM95"/>
  <c r="AI95"/>
  <c r="AE95"/>
  <c r="AA95"/>
  <c r="W95"/>
  <c r="S95"/>
  <c r="AN95"/>
  <c r="X95"/>
  <c r="AB95"/>
  <c r="AF95"/>
  <c r="AM42"/>
  <c r="AI42"/>
  <c r="AE42"/>
  <c r="AA42"/>
  <c r="W42"/>
  <c r="S42"/>
  <c r="AN42"/>
  <c r="AJ42"/>
  <c r="AF42"/>
  <c r="AB42"/>
  <c r="X42"/>
  <c r="T42"/>
  <c r="AM46"/>
  <c r="AI46"/>
  <c r="AE46"/>
  <c r="AA46"/>
  <c r="W46"/>
  <c r="S46"/>
  <c r="AN46"/>
  <c r="AJ46"/>
  <c r="AF46"/>
  <c r="AB46"/>
  <c r="X46"/>
  <c r="T46"/>
  <c r="AM50"/>
  <c r="AI50"/>
  <c r="AE50"/>
  <c r="AA50"/>
  <c r="W50"/>
  <c r="S50"/>
  <c r="AN50"/>
  <c r="AJ50"/>
  <c r="AF50"/>
  <c r="AB50"/>
  <c r="X50"/>
  <c r="T50"/>
  <c r="AO52"/>
  <c r="AK52"/>
  <c r="AG52"/>
  <c r="AC52"/>
  <c r="Y52"/>
  <c r="U52"/>
  <c r="Q52"/>
  <c r="AL52"/>
  <c r="AH52"/>
  <c r="AD52"/>
  <c r="Z52"/>
  <c r="V52"/>
  <c r="R52"/>
  <c r="AN56"/>
  <c r="AJ56"/>
  <c r="AF56"/>
  <c r="AB56"/>
  <c r="X56"/>
  <c r="T56"/>
  <c r="AO56"/>
  <c r="AK56"/>
  <c r="AG56"/>
  <c r="AC56"/>
  <c r="Y56"/>
  <c r="U56"/>
  <c r="Q56"/>
  <c r="AL56"/>
  <c r="AH56"/>
  <c r="AD56"/>
  <c r="Z56"/>
  <c r="V56"/>
  <c r="R56"/>
  <c r="AL60"/>
  <c r="AH60"/>
  <c r="AD60"/>
  <c r="Z60"/>
  <c r="V60"/>
  <c r="R60"/>
  <c r="AK60"/>
  <c r="AF60"/>
  <c r="AA60"/>
  <c r="U60"/>
  <c r="AM60"/>
  <c r="AG60"/>
  <c r="AB60"/>
  <c r="W60"/>
  <c r="Q60"/>
  <c r="AN60"/>
  <c r="AI60"/>
  <c r="AC60"/>
  <c r="X60"/>
  <c r="S60"/>
  <c r="AL64"/>
  <c r="AH64"/>
  <c r="AD64"/>
  <c r="Z64"/>
  <c r="V64"/>
  <c r="R64"/>
  <c r="AM64"/>
  <c r="AG64"/>
  <c r="AB64"/>
  <c r="W64"/>
  <c r="Q64"/>
  <c r="AN64"/>
  <c r="AI64"/>
  <c r="AC64"/>
  <c r="X64"/>
  <c r="S64"/>
  <c r="AO64"/>
  <c r="AJ64"/>
  <c r="AE64"/>
  <c r="Y64"/>
  <c r="T64"/>
  <c r="AL68"/>
  <c r="AH68"/>
  <c r="AD68"/>
  <c r="Z68"/>
  <c r="V68"/>
  <c r="R68"/>
  <c r="AN68"/>
  <c r="AI68"/>
  <c r="AC68"/>
  <c r="X68"/>
  <c r="S68"/>
  <c r="AO68"/>
  <c r="AJ68"/>
  <c r="AE68"/>
  <c r="Y68"/>
  <c r="T68"/>
  <c r="AK68"/>
  <c r="AF68"/>
  <c r="AA68"/>
  <c r="U68"/>
  <c r="AL72"/>
  <c r="AH72"/>
  <c r="AD72"/>
  <c r="Z72"/>
  <c r="V72"/>
  <c r="R72"/>
  <c r="AO72"/>
  <c r="AJ72"/>
  <c r="AE72"/>
  <c r="Y72"/>
  <c r="T72"/>
  <c r="AK72"/>
  <c r="AF72"/>
  <c r="AA72"/>
  <c r="U72"/>
  <c r="AM72"/>
  <c r="AG72"/>
  <c r="AB72"/>
  <c r="W72"/>
  <c r="Q72"/>
  <c r="AL76"/>
  <c r="AH76"/>
  <c r="AD76"/>
  <c r="Z76"/>
  <c r="V76"/>
  <c r="R76"/>
  <c r="AK76"/>
  <c r="AF76"/>
  <c r="AA76"/>
  <c r="U76"/>
  <c r="AM76"/>
  <c r="AG76"/>
  <c r="AB76"/>
  <c r="W76"/>
  <c r="Q76"/>
  <c r="AN76"/>
  <c r="AI76"/>
  <c r="AC76"/>
  <c r="X76"/>
  <c r="S76"/>
  <c r="AN78"/>
  <c r="AJ78"/>
  <c r="AF78"/>
  <c r="AB78"/>
  <c r="X78"/>
  <c r="T78"/>
  <c r="AO78"/>
  <c r="AI78"/>
  <c r="AD78"/>
  <c r="Y78"/>
  <c r="S78"/>
  <c r="AK78"/>
  <c r="AE78"/>
  <c r="Z78"/>
  <c r="U78"/>
  <c r="AL78"/>
  <c r="AG78"/>
  <c r="AA78"/>
  <c r="V78"/>
  <c r="Q78"/>
  <c r="AN82"/>
  <c r="AJ82"/>
  <c r="AF82"/>
  <c r="AB82"/>
  <c r="X82"/>
  <c r="T82"/>
  <c r="AK82"/>
  <c r="AE82"/>
  <c r="Z82"/>
  <c r="U82"/>
  <c r="AL82"/>
  <c r="AG82"/>
  <c r="AA82"/>
  <c r="V82"/>
  <c r="Q82"/>
  <c r="AM82"/>
  <c r="AH82"/>
  <c r="AC82"/>
  <c r="W82"/>
  <c r="R82"/>
  <c r="AL86"/>
  <c r="AH86"/>
  <c r="AD86"/>
  <c r="Z86"/>
  <c r="V86"/>
  <c r="R86"/>
  <c r="AM86"/>
  <c r="AI86"/>
  <c r="AE86"/>
  <c r="AA86"/>
  <c r="W86"/>
  <c r="S86"/>
  <c r="AN86"/>
  <c r="AJ86"/>
  <c r="AF86"/>
  <c r="AB86"/>
  <c r="X86"/>
  <c r="T86"/>
  <c r="AO86"/>
  <c r="Y86"/>
  <c r="AC86"/>
  <c r="AG86"/>
  <c r="Q86"/>
  <c r="AL90"/>
  <c r="AH90"/>
  <c r="AD90"/>
  <c r="Z90"/>
  <c r="V90"/>
  <c r="R90"/>
  <c r="AM90"/>
  <c r="AI90"/>
  <c r="AE90"/>
  <c r="AA90"/>
  <c r="W90"/>
  <c r="S90"/>
  <c r="AN90"/>
  <c r="AJ90"/>
  <c r="AF90"/>
  <c r="AB90"/>
  <c r="X90"/>
  <c r="T90"/>
  <c r="AK90"/>
  <c r="U90"/>
  <c r="AO90"/>
  <c r="Y90"/>
  <c r="AC90"/>
  <c r="AL94"/>
  <c r="AH94"/>
  <c r="AD94"/>
  <c r="Z94"/>
  <c r="V94"/>
  <c r="R94"/>
  <c r="AM94"/>
  <c r="AI94"/>
  <c r="AE94"/>
  <c r="AA94"/>
  <c r="W94"/>
  <c r="S94"/>
  <c r="AN94"/>
  <c r="AJ94"/>
  <c r="AF94"/>
  <c r="AB94"/>
  <c r="X94"/>
  <c r="T94"/>
  <c r="AG94"/>
  <c r="Q94"/>
  <c r="AK94"/>
  <c r="U94"/>
  <c r="AO94"/>
  <c r="Y94"/>
  <c r="R19"/>
  <c r="Q20"/>
  <c r="AC20"/>
  <c r="Z23"/>
  <c r="Q24"/>
  <c r="AC24"/>
  <c r="R16"/>
  <c r="V16"/>
  <c r="Z16"/>
  <c r="AD16"/>
  <c r="AH16"/>
  <c r="Q17"/>
  <c r="U17"/>
  <c r="Y17"/>
  <c r="AC17"/>
  <c r="AG17"/>
  <c r="AK17"/>
  <c r="T18"/>
  <c r="X18"/>
  <c r="AB18"/>
  <c r="AF18"/>
  <c r="AJ18"/>
  <c r="S19"/>
  <c r="W19"/>
  <c r="AA19"/>
  <c r="AE19"/>
  <c r="AI19"/>
  <c r="R20"/>
  <c r="V20"/>
  <c r="Z20"/>
  <c r="AD20"/>
  <c r="AH20"/>
  <c r="Q21"/>
  <c r="U21"/>
  <c r="Y21"/>
  <c r="AC21"/>
  <c r="AG21"/>
  <c r="AK21"/>
  <c r="T22"/>
  <c r="X22"/>
  <c r="AB22"/>
  <c r="AF22"/>
  <c r="AJ22"/>
  <c r="S23"/>
  <c r="W23"/>
  <c r="AA23"/>
  <c r="AE23"/>
  <c r="AI23"/>
  <c r="R24"/>
  <c r="V24"/>
  <c r="Z24"/>
  <c r="AD24"/>
  <c r="AH24"/>
  <c r="Q25"/>
  <c r="U25"/>
  <c r="Y25"/>
  <c r="AC25"/>
  <c r="AG25"/>
  <c r="AK25"/>
  <c r="T26"/>
  <c r="X26"/>
  <c r="AB26"/>
  <c r="AF26"/>
  <c r="AJ26"/>
  <c r="S27"/>
  <c r="W27"/>
  <c r="AA27"/>
  <c r="AE27"/>
  <c r="AI27"/>
  <c r="R28"/>
  <c r="V28"/>
  <c r="Z28"/>
  <c r="AD28"/>
  <c r="AH28"/>
  <c r="Q29"/>
  <c r="U29"/>
  <c r="Y29"/>
  <c r="AC29"/>
  <c r="AG29"/>
  <c r="AK29"/>
  <c r="T30"/>
  <c r="X30"/>
  <c r="AB30"/>
  <c r="AF30"/>
  <c r="AJ30"/>
  <c r="S31"/>
  <c r="W31"/>
  <c r="AA31"/>
  <c r="AE31"/>
  <c r="AI31"/>
  <c r="R32"/>
  <c r="V32"/>
  <c r="Z32"/>
  <c r="AD32"/>
  <c r="AH32"/>
  <c r="Q33"/>
  <c r="U33"/>
  <c r="Y33"/>
  <c r="AC33"/>
  <c r="AG33"/>
  <c r="AK33"/>
  <c r="T34"/>
  <c r="X34"/>
  <c r="AB34"/>
  <c r="AF34"/>
  <c r="AJ34"/>
  <c r="S35"/>
  <c r="W35"/>
  <c r="AA35"/>
  <c r="AE35"/>
  <c r="AI35"/>
  <c r="R36"/>
  <c r="V36"/>
  <c r="Z36"/>
  <c r="AD36"/>
  <c r="AH36"/>
  <c r="Q37"/>
  <c r="U37"/>
  <c r="Y37"/>
  <c r="AC37"/>
  <c r="AG37"/>
  <c r="AK37"/>
  <c r="T38"/>
  <c r="X38"/>
  <c r="AB38"/>
  <c r="AF38"/>
  <c r="AJ38"/>
  <c r="S39"/>
  <c r="W39"/>
  <c r="AA39"/>
  <c r="AE39"/>
  <c r="AI39"/>
  <c r="S40"/>
  <c r="AA40"/>
  <c r="AI40"/>
  <c r="R41"/>
  <c r="Z41"/>
  <c r="AH41"/>
  <c r="Q42"/>
  <c r="Y42"/>
  <c r="AG42"/>
  <c r="AO42"/>
  <c r="X43"/>
  <c r="AF43"/>
  <c r="AN43"/>
  <c r="W44"/>
  <c r="AE44"/>
  <c r="AM44"/>
  <c r="V45"/>
  <c r="AD45"/>
  <c r="AL45"/>
  <c r="U46"/>
  <c r="AC46"/>
  <c r="AK46"/>
  <c r="T47"/>
  <c r="AB47"/>
  <c r="AJ47"/>
  <c r="S48"/>
  <c r="AA48"/>
  <c r="AI48"/>
  <c r="R49"/>
  <c r="Z49"/>
  <c r="AH49"/>
  <c r="Q50"/>
  <c r="Y50"/>
  <c r="AG50"/>
  <c r="AO50"/>
  <c r="X51"/>
  <c r="AF51"/>
  <c r="AN51"/>
  <c r="W52"/>
  <c r="AE52"/>
  <c r="AM52"/>
  <c r="V53"/>
  <c r="AD53"/>
  <c r="AL53"/>
  <c r="U54"/>
  <c r="AC54"/>
  <c r="AO54"/>
  <c r="AF55"/>
  <c r="W56"/>
  <c r="AM56"/>
  <c r="AD57"/>
  <c r="V58"/>
  <c r="R59"/>
  <c r="AN59"/>
  <c r="AJ60"/>
  <c r="AF61"/>
  <c r="AC62"/>
  <c r="Y63"/>
  <c r="U64"/>
  <c r="R65"/>
  <c r="AM65"/>
  <c r="AI66"/>
  <c r="AF67"/>
  <c r="AB68"/>
  <c r="X69"/>
  <c r="U70"/>
  <c r="Q71"/>
  <c r="AL71"/>
  <c r="AI72"/>
  <c r="AE73"/>
  <c r="AA74"/>
  <c r="X75"/>
  <c r="T76"/>
  <c r="AO76"/>
  <c r="AL77"/>
  <c r="AH78"/>
  <c r="AD79"/>
  <c r="AA80"/>
  <c r="W81"/>
  <c r="S82"/>
  <c r="AO82"/>
  <c r="W84"/>
  <c r="AK86"/>
  <c r="Z89"/>
  <c r="AN91"/>
  <c r="AC94"/>
  <c r="R98"/>
  <c r="AL97"/>
  <c r="Z97"/>
  <c r="W97"/>
  <c r="AE97"/>
  <c r="AM97"/>
  <c r="I97"/>
  <c r="S97"/>
  <c r="AA97"/>
  <c r="AI97"/>
  <c r="R97"/>
  <c r="AH97"/>
  <c r="AN97"/>
  <c r="V97"/>
  <c r="AD97"/>
  <c r="Q97"/>
  <c r="U97"/>
  <c r="Y97"/>
  <c r="AC97"/>
  <c r="AG97"/>
  <c r="AK97"/>
  <c r="AO97"/>
  <c r="T97"/>
  <c r="X97"/>
  <c r="AB97"/>
  <c r="AF97"/>
  <c r="AJ97"/>
  <c r="Q99"/>
  <c r="AO99"/>
  <c r="AG99"/>
  <c r="Y99"/>
  <c r="V99"/>
  <c r="AD99"/>
  <c r="AL99"/>
  <c r="R99"/>
  <c r="Z99"/>
  <c r="AH99"/>
  <c r="AM99"/>
  <c r="U99"/>
  <c r="AC99"/>
  <c r="T99"/>
  <c r="X99"/>
  <c r="AB99"/>
  <c r="AF99"/>
  <c r="AJ99"/>
  <c r="AN99"/>
  <c r="S99"/>
  <c r="W99"/>
  <c r="AA99"/>
  <c r="AE99"/>
  <c r="AI99"/>
  <c r="H15"/>
  <c r="H17"/>
  <c r="I17" s="1"/>
  <c r="AJ100" i="10" l="1"/>
  <c r="T8" i="19" s="1"/>
  <c r="AC100" i="10"/>
  <c r="R9" i="19" s="1"/>
  <c r="AS100" i="10"/>
  <c r="AL100"/>
  <c r="AA100"/>
  <c r="U10" i="19" s="1"/>
  <c r="AQ100" i="10"/>
  <c r="AB100"/>
  <c r="AF100"/>
  <c r="U9" i="19" s="1"/>
  <c r="Y100" i="10"/>
  <c r="S10" i="19" s="1"/>
  <c r="AO100" i="10"/>
  <c r="AH100"/>
  <c r="W100"/>
  <c r="AM100"/>
  <c r="X100"/>
  <c r="AN100"/>
  <c r="AG100"/>
  <c r="Z100"/>
  <c r="AP100"/>
  <c r="AE100"/>
  <c r="AU100"/>
  <c r="AR100"/>
  <c r="AK100"/>
  <c r="AD100"/>
  <c r="AT100"/>
  <c r="AI100"/>
  <c r="M19" i="11"/>
  <c r="F97"/>
  <c r="M40"/>
  <c r="F17"/>
  <c r="M88"/>
  <c r="M58"/>
  <c r="M48"/>
  <c r="M22"/>
  <c r="M64"/>
  <c r="M16"/>
  <c r="M92"/>
  <c r="M82"/>
  <c r="M62"/>
  <c r="M52"/>
  <c r="M42"/>
  <c r="M30"/>
  <c r="M18"/>
  <c r="M70"/>
  <c r="M96"/>
  <c r="M76"/>
  <c r="M28"/>
  <c r="M54"/>
  <c r="M94"/>
  <c r="M86"/>
  <c r="M66"/>
  <c r="M56"/>
  <c r="M44"/>
  <c r="M32"/>
  <c r="M20"/>
  <c r="M72"/>
  <c r="M78"/>
  <c r="M34"/>
  <c r="M84"/>
  <c r="M15"/>
  <c r="M90"/>
  <c r="M80"/>
  <c r="M60"/>
  <c r="M50"/>
  <c r="M36"/>
  <c r="M24"/>
  <c r="M74"/>
  <c r="M26"/>
  <c r="M68"/>
  <c r="U6" i="19" l="1"/>
  <c r="S8"/>
  <c r="R6"/>
  <c r="T9"/>
  <c r="S7"/>
  <c r="Q10"/>
  <c r="Q6"/>
  <c r="U8"/>
  <c r="R7"/>
  <c r="Q9"/>
  <c r="T6"/>
  <c r="U7"/>
  <c r="R10"/>
  <c r="R8"/>
  <c r="Q8"/>
  <c r="S6"/>
  <c r="S9"/>
  <c r="T10"/>
  <c r="T7"/>
  <c r="Q7"/>
  <c r="AO15" i="8"/>
  <c r="AO100" s="1"/>
  <c r="H6" i="19" s="1"/>
  <c r="AN15" i="8"/>
  <c r="AN100" s="1"/>
  <c r="G6" i="19" s="1"/>
  <c r="AM15" i="8"/>
  <c r="AM100" s="1"/>
  <c r="F6" i="19" s="1"/>
  <c r="AL15" i="8"/>
  <c r="AL100" s="1"/>
  <c r="E6" i="19" s="1"/>
  <c r="AJ15" i="8"/>
  <c r="AJ100" s="1"/>
  <c r="H7" i="19" s="1"/>
  <c r="AI15" i="8"/>
  <c r="AI100" s="1"/>
  <c r="G7" i="19" s="1"/>
  <c r="AH15" i="8"/>
  <c r="AH100" s="1"/>
  <c r="F7" i="19" s="1"/>
  <c r="AG15" i="8"/>
  <c r="AG100" s="1"/>
  <c r="E7" i="19" s="1"/>
  <c r="AF15" i="8"/>
  <c r="AF100" s="1"/>
  <c r="D7" i="19" s="1"/>
  <c r="AE15" i="8"/>
  <c r="AE100" s="1"/>
  <c r="H8" i="19" s="1"/>
  <c r="AD15" i="8"/>
  <c r="AD100" s="1"/>
  <c r="G8" i="19" s="1"/>
  <c r="AC15" i="8"/>
  <c r="AC100" s="1"/>
  <c r="F8" i="19" s="1"/>
  <c r="AB15" i="8"/>
  <c r="AB100" s="1"/>
  <c r="E8" i="19" s="1"/>
  <c r="AA15" i="8"/>
  <c r="AA100" s="1"/>
  <c r="D8" i="19" s="1"/>
  <c r="Z15" i="8"/>
  <c r="Z100" s="1"/>
  <c r="H9" i="19" s="1"/>
  <c r="Y15" i="8"/>
  <c r="Y100" s="1"/>
  <c r="G9" i="19" s="1"/>
  <c r="X15" i="8"/>
  <c r="X100" s="1"/>
  <c r="F9" i="19" s="1"/>
  <c r="W15" i="8"/>
  <c r="W100" s="1"/>
  <c r="E9" i="19" s="1"/>
  <c r="AK15" i="8"/>
  <c r="AK100" s="1"/>
  <c r="D6" i="19" s="1"/>
  <c r="V15" i="8"/>
  <c r="V100" s="1"/>
  <c r="D9" i="19" s="1"/>
  <c r="U15" i="8"/>
  <c r="U100" s="1"/>
  <c r="H10" i="19" s="1"/>
  <c r="T15" i="8"/>
  <c r="T100" s="1"/>
  <c r="G10" i="19" s="1"/>
  <c r="S15" i="8"/>
  <c r="S100" s="1"/>
  <c r="F10" i="19" s="1"/>
  <c r="R15" i="8"/>
  <c r="R100" s="1"/>
  <c r="E10" i="19" s="1"/>
  <c r="Q15" i="8"/>
  <c r="Q100" s="1"/>
  <c r="D10" i="19" s="1"/>
  <c r="I16" i="8"/>
  <c r="Y8" i="19" l="1"/>
  <c r="Y9"/>
  <c r="Y10"/>
  <c r="Y7"/>
  <c r="L10"/>
  <c r="L9"/>
  <c r="L8"/>
  <c r="L7"/>
  <c r="F16" i="11"/>
  <c r="I15" i="8"/>
  <c r="Y11" i="19" l="1"/>
  <c r="K8"/>
  <c r="X9"/>
  <c r="X8"/>
  <c r="X7"/>
  <c r="L11"/>
  <c r="K9"/>
  <c r="X10"/>
  <c r="K10"/>
  <c r="K7"/>
  <c r="F15" i="11"/>
</calcChain>
</file>

<file path=xl/sharedStrings.xml><?xml version="1.0" encoding="utf-8"?>
<sst xmlns="http://schemas.openxmlformats.org/spreadsheetml/2006/main" count="1529" uniqueCount="627">
  <si>
    <t>Date Identified</t>
  </si>
  <si>
    <t>Risk Category</t>
  </si>
  <si>
    <t xml:space="preserve"> </t>
  </si>
  <si>
    <t>Likelihood</t>
  </si>
  <si>
    <t>Impact</t>
  </si>
  <si>
    <t>Risk Rating</t>
  </si>
  <si>
    <t>Hidden Col.</t>
  </si>
  <si>
    <t>Impact Score</t>
  </si>
  <si>
    <t>Likelihood Score</t>
  </si>
  <si>
    <t>Risk Score</t>
  </si>
  <si>
    <t>Risk Resolution Date</t>
  </si>
  <si>
    <t>Overview</t>
  </si>
  <si>
    <t>X</t>
  </si>
  <si>
    <t>A</t>
  </si>
  <si>
    <t>B</t>
  </si>
  <si>
    <t>C</t>
  </si>
  <si>
    <t>D</t>
  </si>
  <si>
    <t>E</t>
  </si>
  <si>
    <t>F</t>
  </si>
  <si>
    <t>G</t>
  </si>
  <si>
    <t>H</t>
  </si>
  <si>
    <t>I</t>
  </si>
  <si>
    <t>J</t>
  </si>
  <si>
    <t>K</t>
  </si>
  <si>
    <t>L</t>
  </si>
  <si>
    <t>M</t>
  </si>
  <si>
    <t>N</t>
  </si>
  <si>
    <t>O</t>
  </si>
  <si>
    <t>P</t>
  </si>
  <si>
    <t>Q</t>
  </si>
  <si>
    <t>R</t>
  </si>
  <si>
    <t>S</t>
  </si>
  <si>
    <t>T</t>
  </si>
  <si>
    <t>U</t>
  </si>
  <si>
    <t>V</t>
  </si>
  <si>
    <t>W</t>
  </si>
  <si>
    <t>Y</t>
  </si>
  <si>
    <t>Score</t>
  </si>
  <si>
    <t>-</t>
  </si>
  <si>
    <t>Risk Rating &amp; Heat Map Calculator - DO NOT EDIT</t>
  </si>
  <si>
    <t>Risk Heat Map</t>
  </si>
  <si>
    <t>Risk ID</t>
  </si>
  <si>
    <t>INSTRUCTIONS</t>
  </si>
  <si>
    <t>Risk Register Sheets</t>
  </si>
  <si>
    <t>How to use the Risk Register</t>
  </si>
  <si>
    <t>INPUT - Identification</t>
  </si>
  <si>
    <t>INPUT - Analysis</t>
  </si>
  <si>
    <t>OUTPUT - Risk Register</t>
  </si>
  <si>
    <t>OUTPUT - Heat Maps</t>
  </si>
  <si>
    <t>OUTPUT - Risk Summary</t>
  </si>
  <si>
    <t>REF - Glossary</t>
  </si>
  <si>
    <t>REF - FAQs</t>
  </si>
  <si>
    <t>REF - Instructions</t>
  </si>
  <si>
    <t>GLOSSARY</t>
  </si>
  <si>
    <t>FREQUENTLY ASKED QUESTIONS</t>
  </si>
  <si>
    <t>Impact Levels</t>
  </si>
  <si>
    <t>Enterprise Risk Management</t>
  </si>
  <si>
    <t>Likelihood / Probability</t>
  </si>
  <si>
    <t>A measure of how likely a condition or event is to occur.  It ranges from 0 to 100 percent (or 0.00 to 1.00).</t>
  </si>
  <si>
    <t>Risk</t>
  </si>
  <si>
    <t>An uncertain event or condition that, if it occurs, has a negative or positive effect on an organization's, program's or project’s objectives.</t>
  </si>
  <si>
    <t>Risk Documentation</t>
  </si>
  <si>
    <t>Risk Event</t>
  </si>
  <si>
    <t>Risk Identification</t>
  </si>
  <si>
    <t>Risk Management Plan</t>
  </si>
  <si>
    <t>Risk Model</t>
  </si>
  <si>
    <t>Risk Planning</t>
  </si>
  <si>
    <t>Risk Register</t>
  </si>
  <si>
    <t>The translation of selected risks into a mathematical model for purposes of performing a quantitative risk analysis.</t>
  </si>
  <si>
    <t>A component of risk management that bridges risk identification and risk monitoring in support of risk allocation.  Risk analysis involves the quantitative or qualitative analysis that assesses impact and probability of a risk.</t>
  </si>
  <si>
    <t>Risk Statement</t>
  </si>
  <si>
    <t>Program Risk Management</t>
  </si>
  <si>
    <t xml:space="preserve">How do you write a proper risk statement? </t>
  </si>
  <si>
    <t>Consequence / Impact</t>
  </si>
  <si>
    <t>Outcome of an event affecting objectives.</t>
  </si>
  <si>
    <t>An assigned number to help easily and uniquely identify the risk.</t>
  </si>
  <si>
    <t>A tool used to visually and concisely present the likelihood and impact of multiple risks.</t>
  </si>
  <si>
    <t>A way to classify risks based on potential impacts.</t>
  </si>
  <si>
    <t>The consistent application of techniques to manage the uncertainties surrounding a portfolio/suite of similar projects.</t>
  </si>
  <si>
    <t>Risk Response Options</t>
  </si>
  <si>
    <t>A quantitative or qualitative value based on the probability of impact and the level of impact, with no risk response option considered.</t>
  </si>
  <si>
    <t>Provides necessary instructions and definitions for the risk register tool. The sheet serves as a reference and requires no input.</t>
  </si>
  <si>
    <t>Identify the risks. First enter risks on this sheet, including date identified, risk description, and category of impact.</t>
  </si>
  <si>
    <t xml:space="preserve">Final risk register, based on the previous INPUT sheets. </t>
  </si>
  <si>
    <t>Pre-mitigated and post-mitigated heat maps, identifying the number of risks in each impact/likelihood scenario.</t>
  </si>
  <si>
    <t>Pre-mitigated and post-mitigated risk summary, identifying each risk and its resulting risk rating.</t>
  </si>
  <si>
    <t>Collection of common risk management terms, including terms used in this tool.</t>
  </si>
  <si>
    <r>
      <t xml:space="preserve">List of </t>
    </r>
    <r>
      <rPr>
        <i/>
        <sz val="10"/>
        <color theme="1"/>
        <rFont val="Calibri"/>
        <family val="2"/>
      </rPr>
      <t>Frequently Asked Questions</t>
    </r>
    <r>
      <rPr>
        <sz val="10"/>
        <color theme="1"/>
        <rFont val="Calibri"/>
        <family val="2"/>
        <scheme val="minor"/>
      </rPr>
      <t xml:space="preserve"> around risk management and the use of this tool.</t>
    </r>
  </si>
  <si>
    <t>Enterprise vs. Program</t>
  </si>
  <si>
    <t>Below is a list of each sheet in the risk register tool, along with a brief description.</t>
  </si>
  <si>
    <t xml:space="preserve">The risk register tool can be used for either enterprise or program risk management. When completing the first input sheet, "Categories &amp; Rating", the user should determine whether this tool will be used for enterprise or program-level risk management. The tool cannot be used for both enterprise and program risk management at the same time. The user should create a copy of the template and designate one copy as enterprise and one copy as program. </t>
  </si>
  <si>
    <t xml:space="preserve">The risk register is made up of various sheets, divided into one of three categories: reference (REF), input (INPUT), and output (OUTPUT). The user should only enter in information on the input sheets. In order to populate the final risk register (Summary sheet), the user must complete these four input sheets as fully as possible. When completing each sheet, enter data from left to right. Output sheets are generated automatically and do not require user input. Reference sheets are purely informational and provide supporting details on using this risk register tool.
Data is entered in each cell in one of three ways: 1) manually (users input information), 2) using a drop-down list (users select from a pre-populated list of choices), and 3) auto-population (users do not enter data in these cells, information is populated on the basis of data entered previously). Columns are marked with the input method.
</t>
  </si>
  <si>
    <t>Recording, maintaining, and reporting assessments, handling analysis and plans, and monitoring results.  It includes all plans, reports for senior leaders and decision authorities, and reporting forms that may be internal to the agency.</t>
  </si>
  <si>
    <t>A discrete occurrence that may affect the agency for better or worse.</t>
  </si>
  <si>
    <t>Determining which risks might affect the agency and documenting their characteristics.</t>
  </si>
  <si>
    <t>A document detailing how risk response options and the overall risk processes will be carried out during the year.  This is the output of Risk Planning.</t>
  </si>
  <si>
    <t>Analyzing risk response options (Acceptance, Avoidance, Mitigation, or Transference) and deciding how to approach and plan risk management activities.</t>
  </si>
  <si>
    <t>Post-Treatment Risk Rating</t>
  </si>
  <si>
    <t>Pre-Treatment Risk Rating</t>
  </si>
  <si>
    <t>An actionable statement that describes a risk event —a situation that exists or may come to exist—as well as the possible negative consequence.</t>
  </si>
  <si>
    <t>Analyze the risks. Rate the likelihood of occurrence and level of impact of the risks (pre-mitigated risk ranking). Reference the "Categories &amp; Rating" sheet for guidance when rating risks.</t>
  </si>
  <si>
    <t>Risk Analysis</t>
  </si>
  <si>
    <t>INPUT - Categories &amp; Rating</t>
  </si>
  <si>
    <t xml:space="preserve">How is the risk register integrated with my risk response strategies and actions? </t>
  </si>
  <si>
    <t xml:space="preserve">Each risk should have its own, unique risk statement. The statement should consist of a defined event and the impact resulting from the event. The statement should be concise but comprehensive. There are various formats to a risk statement but one of the more popular and recommended formats is the if/then format: 
“If &lt;RISK EVENT&gt; happens, then &lt;CONSEQUENCE&gt; will happen to &lt;WHOM&gt;, causing a/an &lt;IMPACT&gt; of &lt;RESULT&gt;.”
</t>
  </si>
  <si>
    <t>Tool Usability/Editing Note</t>
  </si>
  <si>
    <t xml:space="preserve">Usability:
Risk management is a comprehensive and time-sensitive process. Although the tool is built to industry best practice and ISO 31000 standards, use of this tool does not constitute formal enterprise and/or program-level risk management. Formal risk management includes greater involvement beyond the use of a risk register, such as training, executive-level support/commitment, and employee buy-in. This risk register tool should only be used as a decision support tool when implementing formal enterprise and program-level risk management. 
Editing:
The tool, although it does not contain macros, contains various formulas on the input and output sheets that are required to properly populate the risk register. Therefore, the tool has been locked and is not editable; however, the tool is not password-protected. The user can unlock the risk register at anytime, but by unlocking the sheet, the tool creators cannot guarantee the tool will continue to function as it was intended. 
</t>
  </si>
  <si>
    <t>Risk Response: Tolerate</t>
  </si>
  <si>
    <t>Risk Response: Treat</t>
  </si>
  <si>
    <t>Risk Response: Transfer</t>
  </si>
  <si>
    <t>Risk Response: Terminate</t>
  </si>
  <si>
    <t>Risk Response: Take Advantage</t>
  </si>
  <si>
    <t>Accepting the risk and providing regular monitoring or treatment of the risk. Typical reasons for selecting this risk response option might be because the chance of occurrence is unlikely, the risk impact is low, or the risk is outside of agency control.</t>
  </si>
  <si>
    <t>If treatment is possible and its benefits outweigh its costs, the agency could decide to act on and mitigate the risk.</t>
  </si>
  <si>
    <t>A risk response option that results in terminating the risk by stopping a practice or eliminating the source of the risk.</t>
  </si>
  <si>
    <t>This risk response option seeks to shift the impact of a risk to a third party together with ownership of the response. Transferring risk is common in the private sector, but less so in the public sector. The most common way to transfer risk is through insurance.</t>
  </si>
  <si>
    <t>Various ways to address risks including take advantage, terminate, tolerate, transfer, and treat a risk.</t>
  </si>
  <si>
    <t>When the risk's potential upside exceeds the likelihood of its negative consequences, the agency can choose to "take advantage" of the risk, monitoring the risk appropriately.</t>
  </si>
  <si>
    <t>Manage the risks. Identify response strategies, assign key individuals, and note potential trigger events. Re-rank the risks' likelihood and impact, based on the controls and response strategies (post-mitigated risk rating).</t>
  </si>
  <si>
    <t>Opportunity</t>
  </si>
  <si>
    <t>Uncertainty with a positive impact. A possible event that results in a benefit.</t>
  </si>
  <si>
    <t>Threat</t>
  </si>
  <si>
    <t>Uncertainty with a presumed negative impact. A possible event that results in an adverse consequence.</t>
  </si>
  <si>
    <r>
      <t>The consistent application of techniques to manage the uncertainties surrounding the achievement of an organization’s objectives. May include risks related to planning, investment management, public outreach, human resources, and other aspects of the organization that are not tied to a specific project or program of projects but still affect</t>
    </r>
    <r>
      <rPr>
        <strike/>
        <sz val="10"/>
        <color theme="1"/>
        <rFont val="Calibri"/>
        <family val="2"/>
        <scheme val="minor"/>
      </rPr>
      <t>s</t>
    </r>
    <r>
      <rPr>
        <sz val="10"/>
        <color theme="1"/>
        <rFont val="Calibri"/>
        <family val="2"/>
        <scheme val="minor"/>
      </rPr>
      <t xml:space="preserve"> the achievement of strategic objectives.</t>
    </r>
  </si>
  <si>
    <t xml:space="preserve">Identifies the risk categories and respective impact and likelihood/probability definitions. Values are used to calculate the risk rating and heat map. Risk categories, impact ratings/definitions, and likelihood ratings/definitions are entered by the user. </t>
  </si>
  <si>
    <t>A quantitative or qualitative value based on the likelihood/probability of impact and the level of impact.</t>
  </si>
  <si>
    <t>A document detailing all identified risks, including description, cause, likelihood/probability of occurring, impact(s) on objectives, proposed responses, cost to mitigate, remaining exposure, owners, and current status.</t>
  </si>
  <si>
    <t>Date by when the risk must be resolved.</t>
  </si>
  <si>
    <t>Also known as residual risk or retained risk, a quantitative or qualitative value based on the likelihood/probability of impact and the level of impact, after a risk response option is considered.</t>
  </si>
  <si>
    <t xml:space="preserve">How does the impact and likelihood of a risk (the risk rating) influence how I should respond to that risk? </t>
  </si>
  <si>
    <t>TEMPLATE VS. EXAMPLES</t>
  </si>
  <si>
    <t xml:space="preserve">This is a blank, editable version (template) of the risk register tool. Before entering risks into the tool, the agency should: a) determine whether or not this will be an enterprise-level risk register or a program-level risk register and b) populate the "Categories &amp; Rating" sheet. The user should refer to the example "Enterprise" and/or "Program" risk register(s) to see how to properly populate the "Categories &amp; Rating" sheet; further, the agency is free to use the verbiage from the example(s) for its risk register. Once the "Categories &amp; Rating" sheet is populated, the agency can move forward in using the risk register by populating the remaining input sheets.
</t>
  </si>
  <si>
    <t>INPUT - Management</t>
  </si>
  <si>
    <t xml:space="preserve">The risk register is a spreadsheet-based tool used for identifying, analyzing, and monitoring enterprise or program-level risk. The tool provides a complete risk register that can be modified for user-added preferences or additional information. 
The risk register can be used to support a risk management process consistent with industry best practices, the ISO 31000 standard, and the NCHRP 08-93 Enterprise Risk Management Guide. The tool mirrors the core risk management steps, including risk identification, risk analysis, risk evaluation, and risk management/treatment. For this tool, risk evaluation is included as part of risk analysis. 
This version of the risk register is designed for threats and not for opportunities. The tool can be adapted by the user to be used as a register for opportunities. </t>
  </si>
  <si>
    <r>
      <t xml:space="preserve">The risk rating is based on the impact and likelihood score, as defined by the user, and is the result of multiplying the two scores together. The rating is used to prioritize the risks, the higher the score, the greater the impact caused by the risk. This simple formula can help your agency rank the risks and focus on the risks that are either a) more likely to occur or b) will cause the most impact to the agency or program. Please refer to </t>
    </r>
    <r>
      <rPr>
        <i/>
        <sz val="10"/>
        <rFont val="Calibri"/>
        <family val="2"/>
        <scheme val="minor"/>
      </rPr>
      <t>NCHRP 08-93: Managing Risk Across the Enterprise: A Guide for State Departments of Transportation</t>
    </r>
    <r>
      <rPr>
        <sz val="10"/>
        <rFont val="Calibri"/>
        <family val="2"/>
        <scheme val="minor"/>
      </rPr>
      <t xml:space="preserve"> for additional guidance on developing risk response strategies.</t>
    </r>
  </si>
  <si>
    <t xml:space="preserve">Within the risk register, under the 'INPUT - Management' sheet, the user identifies an appropriate response action/strategy for each risk. This is an overarching response action/strategy and should serve as a starting point for a detailed risk response plan. For each risk, or for a group of risks, one should develop a risk response plan. The plan will provide further details on the risk(s), the response strategy and specific action steps that should be taken to address the risk(s). Further, the plan should identify who is responsible for each action step and when these steps should be addressed. </t>
  </si>
  <si>
    <r>
      <t>How do I determine my agency's risk categories, either at the enterprise or program</t>
    </r>
    <r>
      <rPr>
        <i/>
        <sz val="10"/>
        <rFont val="Calibri"/>
        <family val="2"/>
        <scheme val="minor"/>
      </rPr>
      <t>-</t>
    </r>
    <r>
      <rPr>
        <i/>
        <sz val="10"/>
        <color theme="1"/>
        <rFont val="Calibri"/>
        <family val="2"/>
        <scheme val="minor"/>
      </rPr>
      <t xml:space="preserve">level? </t>
    </r>
  </si>
  <si>
    <t>Risk categories are specific to each agency and typically relate back to the agency's strategic goals (at the enterprise-level) or their program goals (at the program-level). As part of this NCHRP Project, the research team identified sample risk categories at the enterprise-level. These enterprise-level categories are identified in the Enterprise-level Example, on the Risk Rating Categories &amp; Rating sheet. Further, the Program-level Example identifies common program-level risk categories for a typical asset management program. It is the responsibility of the agency to determine which risk categories it should use. If an agency is unsure of what categories to use, the agency should start with the risk categories in the Enterprise-level Example and expand on the categories, as needed. The final project report also contains illustrative listings of enterprise and program-level risk categories based on the research conducted to develop this tool.</t>
  </si>
  <si>
    <t xml:space="preserve">Can I use this register/tool to assess opportunities, in addition to threats? </t>
  </si>
  <si>
    <t>This tool was specifically designed to assess threats (and not opportunities) at the enterprise and program-levels. Assessing opportunity is becoming more popular and as an agency advances its risk management program, it is recommended practice. Although the tool is designed for assessing risks, with some minor changes, the tool can become an "Opportunity Register". However, there is no guidance provided in making the required changes and it is the responsibility of the user to make the appropriate changes. Using the tool both as a Threat Risk Register and Opportunity Register simultaneously is not recommended (the user should create two separate files, one for threats and one for opportunities).</t>
  </si>
  <si>
    <t>Stratejik</t>
  </si>
  <si>
    <t>Operasyonel</t>
  </si>
  <si>
    <t>İtibar</t>
  </si>
  <si>
    <t>Finansal</t>
  </si>
  <si>
    <t>Yasal/Uygunluk</t>
  </si>
  <si>
    <t>Bilgi Sistemleri</t>
  </si>
  <si>
    <t>Sağlık ve güvenlik</t>
  </si>
  <si>
    <t>Raporlamalar</t>
  </si>
  <si>
    <t>Çok Yüksek</t>
  </si>
  <si>
    <t>Yüksek</t>
  </si>
  <si>
    <t>Orta</t>
  </si>
  <si>
    <t>Düşük</t>
  </si>
  <si>
    <t>Çok Düşük</t>
  </si>
  <si>
    <t>Kabul Et</t>
  </si>
  <si>
    <t>Kontrol Geliştir</t>
  </si>
  <si>
    <t>Transfer Et</t>
  </si>
  <si>
    <t>Kaçın</t>
  </si>
  <si>
    <t>Faydalan</t>
  </si>
  <si>
    <t>Risk Kategorisi</t>
  </si>
  <si>
    <t>Kontrol Faaliyeti / Strateji Açıklaması</t>
  </si>
  <si>
    <t>RİSK BELİRLEME</t>
  </si>
  <si>
    <t>RİSK NO</t>
  </si>
  <si>
    <t>Manuel</t>
  </si>
  <si>
    <t>Detaylı Risk Açıklaması</t>
  </si>
  <si>
    <t>Açılır Liste</t>
  </si>
  <si>
    <t>RİSK ANALİZİ</t>
  </si>
  <si>
    <t>Etki</t>
  </si>
  <si>
    <t>Olasılık</t>
  </si>
  <si>
    <t>Risk Oranı</t>
  </si>
  <si>
    <t>Otomatik</t>
  </si>
  <si>
    <t>RİSK YÖNETİMİ</t>
  </si>
  <si>
    <t>Risk Yönetimi Stratejisi</t>
  </si>
  <si>
    <t>Risk Sorumlusu</t>
  </si>
  <si>
    <t>Kontrol Önlemleri Sonrası Risk Değerlendirmesi</t>
  </si>
  <si>
    <t>RİSK KAYDI</t>
  </si>
  <si>
    <t>Kontrol Önlemleri Öncesi Risk Değerlendirmesi</t>
  </si>
  <si>
    <t>RİSK HARİTASI</t>
  </si>
  <si>
    <t>Kontrol Önlemleri Öncesi Risk Haritası</t>
  </si>
  <si>
    <t>Kontrol Önlemleri Sonrası Risk Haritası</t>
  </si>
  <si>
    <t>Her etki / olasılık senaryosu başına risk</t>
  </si>
  <si>
    <t>Risk Haritası</t>
  </si>
  <si>
    <t>Toplamlar</t>
  </si>
  <si>
    <t>Çok Yüksek Riskler</t>
  </si>
  <si>
    <t>Yüksek Riskler</t>
  </si>
  <si>
    <t>Orta Riskler</t>
  </si>
  <si>
    <t>Düşük Riskler</t>
  </si>
  <si>
    <t xml:space="preserve">RİSK ANALİZİ </t>
  </si>
  <si>
    <t xml:space="preserve">RİSK YÖNETİMİ </t>
  </si>
  <si>
    <t>Aktif</t>
  </si>
  <si>
    <t>Pasif</t>
  </si>
  <si>
    <t>Olasılığın Niteliksel Açıklaması
(Kullanıcı Girişli)</t>
  </si>
  <si>
    <t>Olasılığın Niceliksel Açıklaması
(Kullanıcı Girişli)</t>
  </si>
  <si>
    <t>Etkinin Tanımı
(Kullanıcı Girişli)</t>
  </si>
  <si>
    <t>Risk Kategorileri // Etki Alanları</t>
  </si>
  <si>
    <t>Olasılık Aralıkları ve Risk Derecelendirmeleri (Düşük, Orta, Yüksek, Çok Yüksek)</t>
  </si>
  <si>
    <t>RİSK KATEGORİLERİ &amp; ORANLAMA MATRİSİ</t>
  </si>
  <si>
    <t>[Örgütün görevini veya stratejik planını yerine getirme yeteneğini etkiler - mevcut kontroller etkili olabilir ancak yönetim ve üst yönetim seviyesinde yönetilecek ilave eylem ve / veya kontroller gerektirebilir.]</t>
  </si>
  <si>
    <t>[Üst Yönetimin ve yönetimin müdahalesini gerektirir; riski ele almak için yeni kurumsal veya program seviyesi kontrollerini uygulamak için derhal harekete geçilmesini gerektirir.]</t>
  </si>
  <si>
    <t>Anahtar</t>
  </si>
  <si>
    <t>[Çok yüksek örgüt işlevinin etkilerinin tamamlanması - mevcut denetimlerin etkili olması ve olası ek işlemlerin uygulanması gerekebilir.]</t>
  </si>
  <si>
    <t>[Mevcut uygulamalar ve prosedürler ile yönetilir - etkiler, etkililik açısından izlenecek rutin işlemlerle ele alınır.]</t>
  </si>
  <si>
    <t>DÜZCE ÜNİVERSİTESİ</t>
  </si>
  <si>
    <t>SAĞLIK KÜLTÜR VE SPOR DAİRE BAŞKANLIĞI</t>
  </si>
  <si>
    <t xml:space="preserve">Anahtar Risk Göstergesi </t>
  </si>
  <si>
    <t>Riskin Ait Olduğu Alt Süreç / Alt Faaliyet</t>
  </si>
  <si>
    <t>Riske ait Mevzuat ve/veya Politika Belgesi</t>
  </si>
  <si>
    <t>RİSK EVRENİ BELİRLEME ÇALIŞTAYI RİSK DEĞERLENDİRME FORMU</t>
  </si>
  <si>
    <t>RİSKLER</t>
  </si>
  <si>
    <t>RİSK KATEGORİSİ</t>
  </si>
  <si>
    <t>Operasyonel ve Yasal Risk</t>
  </si>
  <si>
    <t>Operasyonel Risk</t>
  </si>
  <si>
    <t>Operasyonel, Finansal ve Yasal Risk</t>
  </si>
  <si>
    <t>Operasyonel ve Finansal Risk</t>
  </si>
  <si>
    <t>KONTROL FAALİYET</t>
  </si>
  <si>
    <t>Öğrenci otomasyon işlemlerinde şifre güvenliğine önem verilmesi ve görevler ayrılığı ilkesine uygun olarak işlem yapılması tavsiye edilmektedir</t>
  </si>
  <si>
    <t>Öğrenci memnuniyet anketi düzenlenerek geri bildirimlerin düzenli olarak takip edilmesi
önerilmektedir.</t>
  </si>
  <si>
    <t>Görev tanımı ve görevler ayrılığı ilkesine uygun işlem yapılması tavsiye edilmektedir.</t>
  </si>
  <si>
    <t>Banka mutabakatlarına özen gösterilmesi ve zamanında yapılarak nakit yönetimine önem verilmesi gerekmektedir.</t>
  </si>
  <si>
    <t>Suistimal risk yönetimine yönelik sistem üzerinden gerekli kontrollerin sağlanması ve usulsüz belge düzenleme ile ilgili ihbar hattı kurulması tavsiye edilmektedir.</t>
  </si>
  <si>
    <t>3.şahıslardan alınan hizmetlerde ön araştırmanın yapılarak 4734 sayılı kanuna uygun işlem yapılması önerilmektedir.</t>
  </si>
  <si>
    <t>Öğrenci işlerinin hizmet kalitesinin artırılarak reklam ve tanıtım faaliyetlerine önem verilmesi
tavsiye edilmektedir.</t>
  </si>
  <si>
    <t>Fazla mesaiden kaçınılarak çalışanların verimini artıracak süreç iyileştirme işlemlerinin başlatılması ve kadro takviyesi sağlanması önerilmektedir.</t>
  </si>
  <si>
    <t>Hizmet standartlarının eksiksiz ve istisnasız uygulanarak öğrenci memnuniyetinin sağlanması önerilmektedir.</t>
  </si>
  <si>
    <t>Bilgi İşlem çalışanlarının hizmet alımı yapılan firmada çalışmasından dolayı menfaat çatışmasına yol açtığı, bilgi güvenliği riski ve suistimal riski bulunduğu belirlenmiştir.</t>
  </si>
  <si>
    <t>Norm kadro ile kıyaslandığında mevcut kadrodaki eksikliklerden doğan motivasyon düşüklüğü ve hata yapma riski ortaya çıkmaktadır.</t>
  </si>
  <si>
    <t>Kurum içerisinde görev tanımlarının bulunmaması ve yetki, sorumlulukların net olarak belirlenmemesinden dolayı operasyonel risk ve hataların oluşması riski bulunmaktadır. Ek olarak aksaklıkların çözümünde sorumluların net olarak belirlenememesine yol açmaktadır.</t>
  </si>
  <si>
    <t>Kurumun şifre yetkilendirmesinin olmamasından ve şifrelerin kullanıcılar arasında paylaşılmasından dolayı veri güvenliği riski bulunmaktadır.</t>
  </si>
  <si>
    <t>Öğrenci not ve kayıtlarında geriye dönük işlem yapılmasına bağlı olarak suistimal riski bulunmaktadır.</t>
  </si>
  <si>
    <t>Kamu İç Kontrol Standartları'na uygun olarak görev tanımlarının hazırlanması ve kontrol ortamının iyileştirilmesi tavsiye edilmektedir.</t>
  </si>
  <si>
    <t>Öğrenci işleri bünyesinde , banka mutabakat işlemlerinin düzenli olarak yapılmamasından dolayı finansal kayıp riski bulunmaktadır.</t>
  </si>
  <si>
    <t>Kayıt hakkı olmayan öğrencilerin kaydedilmesi</t>
  </si>
  <si>
    <t>Öğrenci kayıtlarının hatalı olması</t>
  </si>
  <si>
    <t>Öğrenci notlarının yetkisiz veya onaysız değiştirilmesi</t>
  </si>
  <si>
    <t>Öğrenci memnuniyetsizliği oluşması</t>
  </si>
  <si>
    <t>İş sürekliliğinin sağlanamaması</t>
  </si>
  <si>
    <t>Şifrelerin çalışanlar arasında paylaşılması</t>
  </si>
  <si>
    <t>Verilerin geriye dönük olarak uygun olmayan şekilde değiştirilmesi</t>
  </si>
  <si>
    <t>Banka mutabakatlarının düzenli yapılmaması</t>
  </si>
  <si>
    <t>Usulsüz belge düzenlenebilmesi</t>
  </si>
  <si>
    <t>Eski Bilgi İşlem çalışanlarından hizmet alınması</t>
  </si>
  <si>
    <t>Kontenjanların boş kalma riski</t>
  </si>
  <si>
    <t>Fazla mesai yapılması</t>
  </si>
  <si>
    <t>Öğrencilerin dava açması</t>
  </si>
  <si>
    <t>Hizmet alımı yapılan kurumların menfaat çatışması oluşmayacak şekilde belirlenmesi ve mevzuata uygun olarak alım yapılması önerilmektedir.</t>
  </si>
  <si>
    <t>Görev tanımları ve iş akış süreçleri gözden geçirilerek yeterli personelin istihdam edilmesi önerilmektedir.</t>
  </si>
  <si>
    <t>Kurumun veri güvenliğini sağlamak amacıyla kullanıcıları şifre yetkilendirmesi konusunda bilinçlendirmesi ve ek olarak şifre yönetim sisteminin standartlarını belirleyen bir prosedür hazırlanarak tüm çalışanlarla paylaşılması önerilmektedir.</t>
  </si>
  <si>
    <t>Finansal Risk</t>
  </si>
  <si>
    <t>Banka mutabakatlarının düzenli ve periyodik olarak yapılması önerilmektedir. Mutabakat işlemi için görevler ayrılığı ilkesine uyulması önerilmektedir.</t>
  </si>
  <si>
    <t>Yüksek Lisans ve Doktora öğrencilerinin işlemlerinin iş akış sürecine uygun olarak yapılmamasından dolayı ve öğrencilerin yazılı talebi olmadan işlem yapılmasından dolayı itibar kaybı ve suistimal riski bulunmaktadır.</t>
  </si>
  <si>
    <t>Doktora ve Yüksek Lisans öğrencilerinin işlemlerinin iş akışlarının belirlenmesi ve işlem yapan personelin belirlenerek yapılan işlemlerin bir üst merci tarafından kontrolünün sağlanması önerilmektedir.</t>
  </si>
  <si>
    <t>Öğrenci işlerinde, doktora ve yüksek lisans öğrencilerinin işlemlerinden sorumlu personelin lüks yaşam tarzı ve öğrencilere hizmet sunmadaki seçici yaklaşımı nedeniyle itibar ve suistimal riski bulunmaktadır.</t>
  </si>
  <si>
    <t>Öğrenci işlemlerinin standart bir şekilde yapılması önerilmektedir. Ek olarak söz konusu personelin yapmış olduğu işlemlerin detaylı olarak incelenerek suistimale yönelik işlemlerin olup olmadığının araştırılması gerekmektedir. Mal varlığının araştırılması tavsiye edilmektedir.</t>
  </si>
  <si>
    <t>Öğrencilere verilen hizmetlerin kişiye bağımlı olmasından dolayı hizmetlerin aksamasına ve öğrenci memnuniyetsizliğine yol açabilecek operasyonel riskler ve itibar riski içermektedir.</t>
  </si>
  <si>
    <t>İnsan Kaynakları Birimi ile koordinasyon sağlanarak kritik görevlerde personel yedeklemelerinin yapılması ve personelin dönüşümlü olarak çalışması sağlanmalıdır.</t>
  </si>
  <si>
    <t>Yetkinlikler dikkate alınarak ve İnsan Kaynakları ile koordinasyon sağlanarak standart atama kriterlerinin belirlenmesi önerilmektedir.</t>
  </si>
  <si>
    <t>Daire Başkanlığı görev pozisyonuna uzmanlık alanı dışında bir personelin atanmasından  dolayı hizmet standartının aksaması ve yönetim zaafiyetinin ortaya çıkması riski</t>
  </si>
  <si>
    <t>Atama ve yer değiştirmelerin yetkinlik ve liyakat esasları dikkate alınarak yapılması önerilmektedir. Bu kapsamda İK ile koordinasyon sağlanarak atama kriterlerinin belirlenmesi ve atama kriterlerin tam ve eksiksiz uygulanması tavsiye edilmektedir.</t>
  </si>
  <si>
    <t>Birim personelinin fazla mesai ve fazla işyükü nedeniyle motivasyon düşüklüğü yaşaması ve hizmet standartının olumsuz yönde etkilenmesi</t>
  </si>
  <si>
    <t>Gerçekleştirilen iş hacmi ile personel sayısının dağılımının dengeli bir şekilde yapılması ve kaynak planlamasına özen gösterilmesi tavsiye edilmektedir.</t>
  </si>
  <si>
    <t>Birimin denetim tarihi itibariyle hiçbir yönetim raporlamasının bulunmamasından dolayı Üst Yönetimin karar alma mekanizmasında zaafiyetlere ve suistimal riskine yol açması</t>
  </si>
  <si>
    <t>Sistematik ve sağlıklı bir raporlama altyapısının oluşturulması tavsiye edilmektedir.</t>
  </si>
  <si>
    <t>Görev tanımlarının yazılı olarak belirlenmemesi nedeniyle yetki ve sorumlulukların dağılımında sorunlarla karşılaşılması</t>
  </si>
  <si>
    <t>Görev tanımlarının tam/eksiksiz ve güncel olarak hazırlanması ve ilgili personele imza karşılığı tebliğ edilmesi gerekmektedir.</t>
  </si>
  <si>
    <t>Öğrenci kayıt dönemlerinin önceden belirlenen standartlara uygun olarak, planlı şekilde kayıt işlemlerinin ilan ve tasnif edilmesi önerilmektedir.</t>
  </si>
  <si>
    <t>Personel şifreleri konusunda gizliliğin esas alınmaması, görevler ayrılığı ilkesine uyulmaması, yetkisiz erişim nedeniyle sistemin içeriden ve dışırıdan suistimale açık olması riski</t>
  </si>
  <si>
    <t>Operasyonel ve  Yasal Risk</t>
  </si>
  <si>
    <t>Şifre yönetiminin yapılması ve görevler ayrılığı ilkesine uygun olarak işlem yapılması tavsiye edilmektedir.</t>
  </si>
  <si>
    <t>Mevzuat gereği önerilen süreler dışında sistemin kapatılması, şifrelerin belirli periyotlar dahilinde karakteristik olarak güncellenmesi önerilmektedir.</t>
  </si>
  <si>
    <t>Öğrenci İşler Daire Başkanlığı tarafından yapılması gereken, harcların toplanması ve konsolidesi, ayrıca banka mutabakat işlemlerinin yetkisi olmayan İMİD tarafından yerine getirilmesi, görevler ayrılığı ilkesine uygun olmayan çalışma ortamının doğması</t>
  </si>
  <si>
    <t>Mevzuat gereği Öğrenci İşleri Daire Başkanlığı tarafından yerine getirilmesi gereken işlerin İMİD tarafından yapılması uygulamasından vazgeçilmesi ayrıca banka mutabakatların dönemsel olarak yapılması tavsiye edilmektedir.</t>
  </si>
  <si>
    <t>Öğrenci İşleri Daire Başkanlığında görevli bir personelin öğrencilerin yazılı talepleri olmaksızın işlemleri baştan sona sadece kendisinin yürütmesi, ayrıca sözkonusu personelin işlemlerinin bir başka yetkili tarafından kontrol edilmemesi, işlemlerde seçici davranması sonucunda operasyonel verimsizlik ve suistimal riskinin oluşması</t>
  </si>
  <si>
    <t>Bilgi işlem hizmetlerinin 3. şahıslara ihale edilmesi sürecinde mevzuata uyulmaması sonucunda suistimal riski ile karşılaşılması</t>
  </si>
  <si>
    <t>Hizmet satınalmalarında mevzuata uygun işlem yapılması tavsiye edilmektedir.</t>
  </si>
  <si>
    <t>A üniversitesinde uzun süreli boş kadroların bulunması ve çalışanların sık sık yer değiştirmesi nedeniyle iş veriminin ve motivasyonun düşmesi</t>
  </si>
  <si>
    <t>Boş kadrolara ilgili personelin atamalarının ivedilikle yapılması ve personelin sık sık yer değiştirmesinin önlenmesi için tedbir alınması tavsiye edilmektedir.</t>
  </si>
  <si>
    <t>Farklı bir uzmanlık alanı olan yöneticinin atamasında liyakatın esas alınmamasına bağlı olarak iş verimliliğinin ve motivasyonun düşmesi</t>
  </si>
  <si>
    <t>Atamalarda liyakat ilkesinin esas alınarak işlem yapılması tavsiye edilmektedir. Özellikle verimlilik açısından yönetici programlarının hazırlanması uygun olacaktır.</t>
  </si>
  <si>
    <t>Kurumun belirlenen stratejik hedeflerinin gerçekçi olmaması</t>
  </si>
  <si>
    <t>Stratejik planın hazırlanmasında uluslararsı standartlara uygun olarak tüm çalışanların aktif katılımı ile gerçekçi bir yaklaşımla ulaşılabilir hedeflere dayalı olarak hazırlanması tavsiye edilmektedir.</t>
  </si>
  <si>
    <t>Daire Başkanlığı tarafından dönemsel yönetim raporlamasının yapılmamasından dolayı karar alma mekanizmasının sağlıklı işlememesi</t>
  </si>
  <si>
    <t>Yönetim raporlama sistem altyapısının oluşturması önerilmektedir.</t>
  </si>
  <si>
    <t>Fazla mesai ve operasyonel iş yükü nedeniyle çalışanların motivasyonun düşmesi ve beraberinde hata yapma risklerinin oluşması</t>
  </si>
  <si>
    <t>Uzun çalışma saatlerinin kısaltılması ve sistem altyapısının geliştirilerek eksik kadroların tamamlanması önerilmektedir.</t>
  </si>
  <si>
    <t>Öğrenci kayıtlarının girildiği sistemde bilgi ve  not düzeltmelerinde geriye dönük işlem yapmaya açık bırakılması</t>
  </si>
  <si>
    <t>Öğrenci kayıtlarının zamanında girilerek sistemin kapalı tutulması önerilmektedir. Değişiklik yapılması gerektiği durumlarda belgeye dayalı olarak yazılı talebin istenmesi uygun olacaktır.</t>
  </si>
  <si>
    <t>Hizmet bedellerinin günsonu mutabakatlarının yapılmaması</t>
  </si>
  <si>
    <t>Banka mutabatlarının günlük yapılması tavsiye edilmektedir.</t>
  </si>
  <si>
    <t>Öğrenci kayıt işlemlerinde veri girişinde kontrol eksikliğinin olmasından dolayı öğrenci memnuniyetsizliği ve itibar kaybı riski</t>
  </si>
  <si>
    <t>Öğrenci kayıt işlemlerinde önleyici kontrol mekanizmalarının geliştirmesi ve sistem altyapısının gözden geçirilerek manuel yapılan işlemlerin azaltılması tavsiye edilmektedir.</t>
  </si>
  <si>
    <t>Görev tanımlarının bulunmaması ve görevler ayrılığı ilkesine uyulmaması nedeniyle suistimal riskinin meydana gelmesi</t>
  </si>
  <si>
    <t>Operasyonel  Risk</t>
  </si>
  <si>
    <t>Görev tanımlarının belirlenmesi ve görevler ayrılığı ilkesine uygun olarak görev dağılımının yapılması gerekmektedir. Özellikle suistimale açık alanların iç kontrol sistem altyapısının geliştirilmesi yoluyla önlenmesi tavsiye edilmektedir.</t>
  </si>
  <si>
    <t>Çalışanların şifrelerinin diğer çalışanlar ile paylaşması sonucunda bilgi güvenliğinin tehlikeye girmesi</t>
  </si>
  <si>
    <t>Çalışanların şifrelerinin başkaları ile paylaşmaması ve periyodik olarak değiştirilmesi için önlem alınması tavsiye edilmektedir.</t>
  </si>
  <si>
    <t>Öğrenci sınav sonuçları ve not girişlerine ilişkin sistem ve arayüzlerde yazılım hatası oluşma riski</t>
  </si>
  <si>
    <t>Öğrenci sınav sonuçlarına ve not girişlerine ilişkin sistem kontrollerinin yapılması ve yazılımın geliştirilmesi önerilmektedir.</t>
  </si>
  <si>
    <t>IT iz takibine ilişkin log kayıtlarının tutulmaması sonucu suistimal riskinin ortaya çıkması</t>
  </si>
  <si>
    <t>Log kayıtlarının düzenli olarak tutulması ve yedeklemesinin yapılması tavsiye edilmektedir.</t>
  </si>
  <si>
    <t>Öğrenci itirazlarının sonuçlandırılmasında görev dağılımının bulunmaması</t>
  </si>
  <si>
    <t>Görevler ayrılığı ilkesine uygun olarak öğrenci itirazlarının işleme konulması tavsiye edilmektedir.</t>
  </si>
  <si>
    <t>Misti A.Ş çalışanlarının eski kurum personeli olmasından dolayı verilerinin kötü amaçlı kullanılması riski</t>
  </si>
  <si>
    <t>Misti A.Ş.'den alınan hizmetlerin Kamu İhale kanununa uygun olarak değerlendirilmesi tavsiye edilmektedir.</t>
  </si>
  <si>
    <t>Öğrenci İşleri Daire Başkanı'nın uzmanlık alanı dışında bir göreve atanmış olması, atamada liyakatin dikkate alınmamış olması, buna bağlı olarak bölümün stratejik önceliklerini belirlemede yetersiz kalması</t>
  </si>
  <si>
    <t>Göreve atamalarda yetkinliğin ve liyakatin dikkate alınarak işlem yapılması, mevcut kadroların ise hizmetiçi eğitim ile desteklenmesi</t>
  </si>
  <si>
    <t>Mevcut çalışan sayısının işyüküne oranla yetersiz kalması sebebiyle çalışan motivasyonunun düşmesi ve hataya açık olması</t>
  </si>
  <si>
    <t>Personel ihtiyaç analizi yapılarak eksikliklerin giderilmesi, hizmet envanteri çalışmasının yapılması</t>
  </si>
  <si>
    <t>Çalışanların sık yer değiştirmesi nedeniyle uzmanlaşmanın sağlanamaması ve operasyonel hataların artması, aidiyet duygusunun zayıflaması</t>
  </si>
  <si>
    <t>Personelin kariyer planı dahilinde görevlendirilmesi, aciliyet olmadıkça yer değiştirmenin yapılmaması ve bu hususta tedbir alınması</t>
  </si>
  <si>
    <t>Görev, yetki ve sorumlulukların net olarak belirlenmemesinden dolayı operasyonel verimsizlik ve suistimal riski oluşması</t>
  </si>
  <si>
    <t>Görev, yetki ve sorumlulukların belirlenerek tüm çalışanlara duyurulması</t>
  </si>
  <si>
    <t>Stratejik hedeflerin uygunsuzluğundan dolayı performans düşüklüğü ve ölçülememesi sonucunda hedeflerden sapılması (örnek: stratejik hedefin ingilizce öğrenmek olmasına rağmen seçilen ülkelerin Çin, Hindistan, Güney Afrika olması)</t>
  </si>
  <si>
    <t>Kurumun stratejik hedeflerinin gözden geçirilerek kalkınma planı ile uyumlu hale getirilmesi</t>
  </si>
  <si>
    <t>Öğrenci kayıt işlerinde yapılan not girişi, kayıt ve diğer işlemlerin kontrolsüz bir şekilde gerçekleştirilmesi, bu konuda ortaya çıkan hataların öğrenciler/hocalar tarafından belirlenerek düzeltilmesi dolayısıyla itibar kaybı oluşması, iç kontrol sistemlerindeki zaafiyet sebebiyle hataların farkedilmemesi</t>
  </si>
  <si>
    <t>Operasyonel risk</t>
  </si>
  <si>
    <t>İç kontrol sistemlerinin geliştirilmesi ve önleyici kontrol faaliyetlerinin uygulanması</t>
  </si>
  <si>
    <t>Bilgi sistemleri ve veri güvenliği açısından zaafiyet oluşması ve yönetim raporlama sisteminin bulunmaması nedeniyle karar alma mekanizmalarının zaafiyeti, hesap verilebilirliğin olmaması</t>
  </si>
  <si>
    <t>Bilgi teknolojileri yönetişim standartlarının uygulanması, raporlama altyapısının geliştirilmesi, kurumsal yönetim ilkelerine göre hesap verebilirliğin ve şeffaflığın sağlanması</t>
  </si>
  <si>
    <t>Banka hesap mutabakatının düzenli yapılmaması sebebiyle gelir kaybı ve suistimal riski oluşması, birimler arasında koordinasyon eksikliği olması</t>
  </si>
  <si>
    <t>Operasyonel ve finansal risk</t>
  </si>
  <si>
    <t>Banka hesap mutabakatlarının düzenli yapılması ve otomasyon ile desteklenmesi, birimlerin görev dağılımlarının gözden geçirilmesi</t>
  </si>
  <si>
    <t>Öğrenci işlerinde öğrencilerin her türlü işleminin yazılı belgeye dayalı olmadan sözlü talebe istinaden yapılması sonucunda operasyonel ve suistimal riskinin oluşması</t>
  </si>
  <si>
    <t>Yasal, operasyonel ve finansal risk</t>
  </si>
  <si>
    <t>Öğrenci işlerinde yürütülen işlemlerin tamamını kapsayacak şekilde yönergelerin hazırlanması ve kurallara uygun işlem yapılması</t>
  </si>
  <si>
    <t>Öğrenci işlerinde yürütülen işlemlerin sistem yerine kişi odaklı bir şekilde yürütülmesinden dolayı suistimal riski oluşması</t>
  </si>
  <si>
    <t>Görevler ayrılığı ilkesine uygun olarak işlem yapılması</t>
  </si>
  <si>
    <t>Dışarıdan alınan bilgi işlem hizmetinde şeffaflık ve rekabet ilkelerine uymayan hizmet satınalması gerçekleşmiştir</t>
  </si>
  <si>
    <t>İhale yapılarak hizmet satınalmasının gerçekleştirilmesi ve etik kurallara uygun hareket edilmesi</t>
  </si>
  <si>
    <t>Üniversitenin tanıtım yetersizliğinden dolayı kontenjanlarının boş kalması ve gelir kaybı ve itibar riski oluşması</t>
  </si>
  <si>
    <t>Üniversitenin tanıtım faaliyetlerinin artırılması</t>
  </si>
  <si>
    <r>
      <rPr>
        <sz val="12"/>
        <rFont val="Times New Roman"/>
        <family val="1"/>
        <charset val="162"/>
      </rPr>
      <t>Öğrenci not ve kayıtlarında geriye dönük işlem yapılmasının kontrollü bir şekilde gerçekleştirilmesi ve konuyla ilgili bir prosedür
hazırlanması önerilmektedir.</t>
    </r>
  </si>
  <si>
    <r>
      <rPr>
        <sz val="12"/>
        <rFont val="Times New Roman"/>
        <family val="1"/>
        <charset val="162"/>
      </rPr>
      <t>Yeni göreve başlayan Daire Başkanı'nın uzmanlık alanının dışında bir göreve atanmasından dolayı operasyonel risk
oluşmaktadır.</t>
    </r>
  </si>
  <si>
    <r>
      <rPr>
        <sz val="12"/>
        <rFont val="Times New Roman"/>
        <family val="1"/>
        <charset val="162"/>
      </rPr>
      <t>Öğrenci kayıt dönemlerine ilişkin planlama yapılmamasından dolayı aşırı yoğunlukların yaşanması sonucunda itibar riski ve öğrenci
memnuniyetsizliği ile karşılaşılması</t>
    </r>
  </si>
  <si>
    <r>
      <rPr>
        <sz val="12"/>
        <rFont val="Times New Roman"/>
        <family val="1"/>
        <charset val="162"/>
      </rPr>
      <t>Otomasyon sisteminin güvenilir olmaması, geriye dönük işlem yapma seçenğinin sürekli açık tutulması sınucunda zamanın ve doğru raporlama
yapılamaması ve suistimal riski ile karşı karşıya kalınması</t>
    </r>
  </si>
  <si>
    <r>
      <rPr>
        <sz val="12"/>
        <rFont val="Times New Roman"/>
        <family val="1"/>
        <charset val="162"/>
      </rPr>
      <t>Öğrenci İşleri Daire Başkanlığından yürütülen tüm işlemlerin yazılı talepler karşılığında işleme alınması gerekmektedir.
Ayrıca işi yapan ve kontrol eden kişilerin ayrıştırılarak görevler ayrılığı ilkesine uygun çalışma ortamının oluşturulması tavsiye edilmektedir. Suistimal riskinin gözetilerek ilave inceleme yapılması ve mal varlığının araştırılmasının yerinde olacağı düşünülmektedir.</t>
    </r>
  </si>
  <si>
    <r>
      <rPr>
        <sz val="5"/>
        <rFont val="Times New Roman"/>
        <family val="1"/>
      </rPr>
      <t>Personel Yetersizliği</t>
    </r>
  </si>
  <si>
    <r>
      <rPr>
        <sz val="5"/>
        <rFont val="Times New Roman"/>
        <family val="1"/>
      </rPr>
      <t>Çalışanların Sık Yer Değiştirmesi</t>
    </r>
  </si>
  <si>
    <r>
      <rPr>
        <sz val="5"/>
        <rFont val="Times New Roman"/>
        <family val="1"/>
      </rPr>
      <t>Görev Tanımlarının Belirgin Olmaması</t>
    </r>
  </si>
  <si>
    <r>
      <rPr>
        <sz val="5"/>
        <rFont val="Times New Roman"/>
        <family val="1"/>
      </rPr>
      <t>Stratejik Hedeflerin Uygun Olmaması</t>
    </r>
  </si>
  <si>
    <r>
      <rPr>
        <sz val="5"/>
        <rFont val="Times New Roman"/>
        <family val="1"/>
      </rPr>
      <t>Öğrenci Bilgi Sistemine Kontrolsüz Girişler</t>
    </r>
  </si>
  <si>
    <t>Uzmanlık Dışı Görev</t>
  </si>
  <si>
    <t>Operasyonel ve Yasal</t>
  </si>
  <si>
    <t>Operasyonel ve Finansal</t>
  </si>
  <si>
    <t>Riskin Ait Olduğu Süreç / Faaliyet</t>
  </si>
  <si>
    <t>BİRİM:</t>
  </si>
  <si>
    <t>Dekan</t>
  </si>
  <si>
    <t>Düzce Üniversitesi Öğretim Üyeliğine Atama ve Yükseltilme Ek Koşulları</t>
  </si>
  <si>
    <t>Laboratuvarlarda ilk yardım dolaplarının olmaması</t>
  </si>
  <si>
    <t>Öğrencilerin çalışmaları sırasında meydana gelebilecek yaralanmalara müdahele edebilecek ekipmanların olmaması</t>
  </si>
  <si>
    <t>Laboratuvarlarda yapılan çalışmalara özel ilk yardım malzemeleri alınarak gerekli ilk yardımın yapılabilmesi sağlanır.</t>
  </si>
  <si>
    <t>Laboratuvar sorumlusu</t>
  </si>
  <si>
    <t>Teknik İşler</t>
  </si>
  <si>
    <t>Yapı inşaat işleri</t>
  </si>
  <si>
    <t>iş Sağlığı ve Güvenliği Hizmetleri</t>
  </si>
  <si>
    <t>İlk Yardım Hizmetleri</t>
  </si>
  <si>
    <t>İş sağılığı ve Güvenliği Kanunu</t>
  </si>
  <si>
    <t xml:space="preserve">Laboratuvarlarda yalıtkan paspas olmaması </t>
  </si>
  <si>
    <t>Laboratuvarlarda sorumlu teknik personelin olmaması</t>
  </si>
  <si>
    <t>Personel yetersizliği sebebi ile elektrik tehlikesine maruz kalınması</t>
  </si>
  <si>
    <t>Elektrik laboratuvarlarında tehlikeli gerilim altında deney yapılması sırasında  yalıtkan paspas kullanılmaması nedeni ile elektrik çarpılmasına maruz kalınması.</t>
  </si>
  <si>
    <t>Öğrencilerin zamanında evrak süresi içerisinde ders seçme işlemlerini yapmaması</t>
  </si>
  <si>
    <t>Öğrencilerin süresi içerisinde ders seçme işlemi yapmaması sonucu döem uzatmaları</t>
  </si>
  <si>
    <t>Elektrik laboratuvarlarında deney setlerinin alt kısımlarına yüksek gerilime dayanıklı yalıtkan paspas konulması.</t>
  </si>
  <si>
    <t>Laboratuvarlarda özellikle deney saatlerinde öğrencilerin teknik personel gözetiminde deney yapması</t>
  </si>
  <si>
    <t>Teknik Hizmetler</t>
  </si>
  <si>
    <t>Ders seçme sürelerinin fakülte ve bölüm sayfalarında ilan edilmesi</t>
  </si>
  <si>
    <t>Düzce Üniversitesi Lisans Eğitim Öğretim Sınav Yönetmeliği</t>
  </si>
  <si>
    <t>YÖK Kanunu</t>
  </si>
  <si>
    <t>Öğrenci İşleri</t>
  </si>
  <si>
    <t>Öğrenci yatay geçiş süreci</t>
  </si>
  <si>
    <t>EBYS sisteminin açılmaması</t>
  </si>
  <si>
    <t xml:space="preserve"> Kurum Evrak akışı</t>
  </si>
  <si>
    <t>Sınav soru basımı yoğunluğu</t>
  </si>
  <si>
    <t>Kurum telefonlarının meşgul edilmesi</t>
  </si>
  <si>
    <t>Personelin ihtiyacı olan demirbaşlar</t>
  </si>
  <si>
    <t>Personel için gerekli demirbaş malzemelerinin (laboratuvar ve büro malzemesi) uzun bir süre sonunda temin edilmesi</t>
  </si>
  <si>
    <t>Kayıt dönemi ve sınav dönemlerinde öğrenci adaylarınınpersoneli telefon yoluyla gereksiz yere meşgul etmesi</t>
  </si>
  <si>
    <t>Sınav dönemlerinde yoğun olarak kullanılan fotokopi cihazının yetersiz kalması</t>
  </si>
  <si>
    <t xml:space="preserve"> Kurum dışı gelen ve günlü olan evrakların belirli tarih aralığında zamanında kurumdışı gelen kaydı yapılmaması</t>
  </si>
  <si>
    <t>Kurum içi veya kurum dışı Gelen Giden evrakların güncel olarak takip edilememesi</t>
  </si>
  <si>
    <t>Yatay geçiş sürecinde eksik evrağın zamanında temin edilmemesi</t>
  </si>
  <si>
    <t>Öğrencinin yatay geçiş evraklarını zamanında teslim etmesi için süre bitiminden iki gün önce sms gönderilerek  uyarılması sağlanır.</t>
  </si>
  <si>
    <t>Bilgi işlem biriminin ebys ile ilgili bakım ve aksamalar sürecinde personeli bilgilendirmesi.</t>
  </si>
  <si>
    <t>Fakülte Sekreteri</t>
  </si>
  <si>
    <t>Gelen Evrakların zamanında ve kontrol ederek eksiksiz kayıt edilmesi</t>
  </si>
  <si>
    <t>Sınav sorularının basılması için ek fotokopi cihazı temin edilmesi</t>
  </si>
  <si>
    <t>Gereksiz telefonla arama ve bilgi taleplerinin önüne geçmek için sosyal medya, kurum ve birim  internet sayfalarında detaylı, anlaşılır ve güncel bilgilendirmelerin yapılması.</t>
  </si>
  <si>
    <t>Satın alma sürecinin hızlandırılması</t>
  </si>
  <si>
    <t>Bilgi İşlem</t>
  </si>
  <si>
    <t>Evrak kayıt</t>
  </si>
  <si>
    <t>Satın Alma</t>
  </si>
  <si>
    <t>Taşınır İşlemleri</t>
  </si>
  <si>
    <t>Yatay Geçiş</t>
  </si>
  <si>
    <t>EBYS</t>
  </si>
  <si>
    <t>Demirbaş Temini</t>
  </si>
  <si>
    <t>Sanal ortam bilgilendirme</t>
  </si>
  <si>
    <t>Yatay geçiş yönetmeliği</t>
  </si>
  <si>
    <t>2547 Sayılı Yükseköğretim Kanunu,</t>
  </si>
  <si>
    <t>Taşınır Mal Yönetmeliği</t>
  </si>
  <si>
    <t>Ek ders işlemleri</t>
  </si>
  <si>
    <t>ekders yaz okulu vs. ödemelerinin gerekli evrakların birimlerden toplanamaması sebebiyle gecikmeli ödenmesi</t>
  </si>
  <si>
    <t>Aboneliğe Bağlı Ödemeler</t>
  </si>
  <si>
    <t>Elektronik haberleşme hizmetine dair fatura ayrtıntılarının detyalı incelenmesi- şahsi aramaların tespiti</t>
  </si>
  <si>
    <t>jüri ödemeleri</t>
  </si>
  <si>
    <t>jüri ödemelerinde yeniden atama için ödeme talebinde bulunan personele mevzuat sebebiyle ödeme yapılamadığının bildirimi</t>
  </si>
  <si>
    <t>Bütçe hazırlık ve uygulama işlemleri</t>
  </si>
  <si>
    <t>bir sonraki yıl için öngörülen ihtiyaçların karşılanması için bütçe hazırlık döneminde gerekli taleplerin toplanamaması</t>
  </si>
  <si>
    <t>Ek Çalışma karşılıkları</t>
  </si>
  <si>
    <t>fazla mesai ödemesi için alınan YKK ile fazla mesai alan personelin puantajlarının örtüşmemesi(50 saat - ykk daki haline uygun olarak gerçekleştirme)</t>
  </si>
  <si>
    <t>Yolluk Ödemeleri</t>
  </si>
  <si>
    <t>yolluk (yurt içi, yurt dışı, sürekli)gerekli evrakların toplanamaması( beyan edilen evrakların yabancı dil oluşu kur farkı faturanın kişi değil üniversite adına kesilmesi)</t>
  </si>
  <si>
    <t>Mali İşler</t>
  </si>
  <si>
    <t>unvanı değişen akademik personele yazışmaların maaş-özlük birimine iletilmemesi ya da geç iletilmesi sebebiyle ek ders ücretlerinin unvanına uygun olarak gecikmeli ödenmesi</t>
  </si>
  <si>
    <t>Yeni işe başlayan kişiye maaş ödenememesi</t>
  </si>
  <si>
    <t>İşe başlama ay başında yapıldığı durumlarda yeni başlayan kişiye maaş ödenmesi zamanında yapılamamaktadır.</t>
  </si>
  <si>
    <t>SGK işlemleri</t>
  </si>
  <si>
    <t>65 yaş üstü  işe başlayan akademik personelin sgk giriş işlemlerinin sistem  hatası nedeniyle yapılamaması</t>
  </si>
  <si>
    <t>Özlük işlemleri</t>
  </si>
  <si>
    <t>Analık izni doğum izni terfi dil aile tazminatı vs. özlük bilgilerinin kbs ye tanıtılması esnasından sistem hatası sebebiyle girilen bilgilerin kaydedilmemesi</t>
  </si>
  <si>
    <t>Bes İşlemleri</t>
  </si>
  <si>
    <t>(45 yaş altı) naklen atanıp göreve başlayan  personelin bes sistemine kaydının 3 gün içinde yapılamaması ve maaşının hesaplanamaması(karşı kurumun sistemden düşmemesi)</t>
  </si>
  <si>
    <t>Prof. Kadrosunda atanan personelin göreve başlama tarihine bağlı ( Bulunulan ayın 15 ine kadar)olarak özlük haklarından yararlanması</t>
  </si>
  <si>
    <t>Prof. Kadrosunda bulunan personelin 3. ve 4. yıllarda değişen özlük bilgilerinin  mutemet değişimi sebebiyle takibinin yapılamaması</t>
  </si>
  <si>
    <t>kıst maaş oluşan tahsilat verilerinin BES sistemine yüklenememesi</t>
  </si>
  <si>
    <t>Maaş işlemleri</t>
  </si>
  <si>
    <t>Görev süresi biten personelin yeniden atanma süreçleri ile ilgili koordinasyon eksikliği sebebiyle maaş ödemelerinin gecikmesi</t>
  </si>
  <si>
    <t>Göreve başlayacak personellere atama yazısından itibaren 15 günlük sürenin tebliğinde maaş haftasının göz önüne alınmaması sebebiyle kişiye maaşının geç ödenmesi</t>
  </si>
  <si>
    <t>çok yüksek</t>
  </si>
  <si>
    <t>düşük</t>
  </si>
  <si>
    <t>yüksek</t>
  </si>
  <si>
    <t>sorumluluk bilinci ve geri dönüt mekanizmasının işleyeceği önlemler almak</t>
  </si>
  <si>
    <t>Mali işler</t>
  </si>
  <si>
    <t>fatura ayrıntılarını tek tek incelemek özel aramaları tespit etmek</t>
  </si>
  <si>
    <t>yeniden atamalarla ilgili YÖK Başkanlığının yazısının ilgiliye bildirilmesi</t>
  </si>
  <si>
    <t>koordinayon ve bilgilendirme eksikliği zaman kısıtlılığı gibi sebeplerle birimlerin ihtiyaçlarının toplanamaması</t>
  </si>
  <si>
    <t>mevzuatta konu ile ilgili hükümlerin mesai ödemesi alan personele açıklanması</t>
  </si>
  <si>
    <t>YKK ve Oluru alınan personele mali işler tarafından bilgilendirme yapılması</t>
  </si>
  <si>
    <t>personel işleri ve mali işler birimlerinini koordinasyon sağlaması</t>
  </si>
  <si>
    <t>İşe başlama ay başında yapıldığında elle bodro yapılmaktadır. Bu durumda maaş ödemesi birkaç hafta gecikebilecektir.</t>
  </si>
  <si>
    <t>SGK Genel merkezi ile gerekli yazışmaların yapılması</t>
  </si>
  <si>
    <t>KBS sistemi ile ilgili yardım bildiriminde bulunulması (çağrı açmak)</t>
  </si>
  <si>
    <t>karşı kurum ile iletişime geçilip sistemden düşümünün sağlanması</t>
  </si>
  <si>
    <t>kişilere mevzuatta yer alan hükümler hakkında bilgilendirme yapmak</t>
  </si>
  <si>
    <t>görev değişimi sırasında detaylı şekilde notların açıklanması/ birbirinin yedeği olacak şekilde mutemet yetiştirmek</t>
  </si>
  <si>
    <t>dekan</t>
  </si>
  <si>
    <t xml:space="preserve">sistem hatası </t>
  </si>
  <si>
    <t>peronel işleri ile mali işler bürolarını aynı anda haberdar etmek- koordinasyon</t>
  </si>
  <si>
    <t>göreve başlayacak kişilere maaşların yapıldığı hafta (her ayın 6-10) hakkında bilgi vermek</t>
  </si>
  <si>
    <t>maaş ödemeleri</t>
  </si>
  <si>
    <t>657 sayılı kanun</t>
  </si>
  <si>
    <t>mali işler</t>
  </si>
  <si>
    <t>4734 sayılı kamu ihale kanunu</t>
  </si>
  <si>
    <t>yök mevzuatı</t>
  </si>
  <si>
    <t>bütçe hazırlama ve uygulama tebliği</t>
  </si>
  <si>
    <t>mesai ödemeleri</t>
  </si>
  <si>
    <t>personel --mali  işleri</t>
  </si>
  <si>
    <t>6245 sayılı kanun</t>
  </si>
  <si>
    <t>personel- mali işer</t>
  </si>
  <si>
    <t>Açıktan veya naklen atamalarda maaş ödenmesi</t>
  </si>
  <si>
    <t xml:space="preserve"> 657 sayılı kanun</t>
  </si>
  <si>
    <t>personel işleri</t>
  </si>
  <si>
    <t>Öğrenci e-mail ile belge isteği</t>
  </si>
  <si>
    <t>Öğrenci belgesi ve transkriptin e-mail oluyla istenmesi halinde güvenlik açığının oluşması</t>
  </si>
  <si>
    <t>Öğrenci Formları</t>
  </si>
  <si>
    <t>Her bölümün formu ayrı olması veya sitede form olmaması</t>
  </si>
  <si>
    <t>Bilgisayar Laboratuvarların sıvı ve yiyecekle ile girilmesi</t>
  </si>
  <si>
    <t>Laboratuvarlarda sıvı dökülmesi halinde tesisatlara sıvı akmasından olayı elektrik çarpma olayının meydana gelmesi</t>
  </si>
  <si>
    <t>Bölüm Kurulu Kararlarının İmzalatılmaması</t>
  </si>
  <si>
    <t>Bölüm Kurul Kararının Kurulu Üyelerine İmzalatılmaması durumunda halinde kararların iptal olması</t>
  </si>
  <si>
    <t>Öğrencilerin Duyuruları takip etmemesi</t>
  </si>
  <si>
    <t>Öğrencilerin siteden yapılan duyuruları takip etmemesi halinde santralde oluşan yoğunluk</t>
  </si>
  <si>
    <t>Öğrenci notlarını sistemin yanlış alması</t>
  </si>
  <si>
    <t>Öğrenci notu 70 ve sistemde CB olması gerekirken CC gözükmesi halinde genel not ortalamasını düşürmesi</t>
  </si>
  <si>
    <t>Öğrenci belgesi ve transkriptin e-mail yoluyla istenmesi halinde güvenlik açığının oluşması</t>
  </si>
  <si>
    <t>Öğrenci işleri</t>
  </si>
  <si>
    <t>Öğrencinin kendisine verilmesi</t>
  </si>
  <si>
    <t>Düzce Üniversitesi Eğitim-Öğretim ve Sınav Yönetmeliği</t>
  </si>
  <si>
    <t>Öğrenci dilekçelerinde anlatılmak istenilen bilginin  tam anlaşılamaması, düzensiz olması ve eksik bilgi olması</t>
  </si>
  <si>
    <t>Makbu form oluşturulması</t>
  </si>
  <si>
    <t>Laboratuvarlara yiyecek ve içecekle girilmenin yasaklanması</t>
  </si>
  <si>
    <t>Duyuru ve İlan İle</t>
  </si>
  <si>
    <t>İş Güvenliği</t>
  </si>
  <si>
    <t>Bölüm Kurul Kararlarının Bütün Üyelere İmzalatılması</t>
  </si>
  <si>
    <t>Bölüm Başkanı</t>
  </si>
  <si>
    <t>Personel işleri</t>
  </si>
  <si>
    <t>İmzalatılarak</t>
  </si>
  <si>
    <t>YÖK kanunu</t>
  </si>
  <si>
    <t>Öğrencileri siteden duyurular kısmına yönlendirme</t>
  </si>
  <si>
    <t>Obs sisteminden müdahale edilip sistemin düzeltilmesi</t>
  </si>
  <si>
    <t>Transkriptin kontrol edilmesi</t>
  </si>
  <si>
    <t xml:space="preserve">Taşınırların kullanımı  </t>
  </si>
  <si>
    <t xml:space="preserve">İlgili kişinin zimmetine  verilen taşınırların muhafaza edilmemesi,gerekli bakım ve onarımının ilgili kişi tarafından yapılmaması, veriliş amacına uygun bir şekilde kullanılmaması,  ilgili kişinin görevinin  sona ermesi veya görevden ayrılması halinde ilgili taşınırların iade edilmemesi  </t>
  </si>
  <si>
    <t xml:space="preserve">Taşınırların özelliği ve yıpranması </t>
  </si>
  <si>
    <t xml:space="preserve">Taşınırların özelliğinden ve olağan kullanımından kaynaklanan yıpranma ile usülüne uygun olarak belirlenen firelerin oluşması </t>
  </si>
  <si>
    <t xml:space="preserve">Taşınır Kontrol Yetkilisi Görevlendirilme </t>
  </si>
  <si>
    <t xml:space="preserve">Personel yetersizliği nedeniyle taşınır kontrol yetkilisi görevlendirilemeyen harcama birimlerinde  bu görev harcama yetkilisi haricinde bir kişi tarafından yerine getirilmesi 
</t>
  </si>
  <si>
    <t xml:space="preserve">Bedelsiz Devir </t>
  </si>
  <si>
    <t xml:space="preserve">Kayıtlara alınış tarihi itibarıyla beş yılını tamamlamamış ve idarece kullanılmasına ihtiyaç duyulmayan taşınırlar, bu taşınıra ihtiyaç duyan idarelere bedelsiz devredilmesi
</t>
  </si>
  <si>
    <t xml:space="preserve">DMO Satınalma Ön Ödeme İşlemleri (Kredi) </t>
  </si>
  <si>
    <t>DMO'dan satın alınacak kırtasiye malzemeleri için kredi açılması ve harcama talimatı oluşturulduktan sonra 90 günü aşması neticesinde kredinin kapanmaması</t>
  </si>
  <si>
    <t>Satınalma Doğrudan Temin Limiti</t>
  </si>
  <si>
    <t xml:space="preserve">Satınalma yapan Birimde Kamu İhale Kanunu 22/d maddesinde belirtilen  Doğrudan Temin için verilen ödenek  sınırının aşılması </t>
  </si>
  <si>
    <t xml:space="preserve">İlgili kişiden kullanımına verilen taşınırla ilgili  Taşınır Mal Yönetmeliği gereği kamu zararı oluşturdukları sebebiyle ilgili mevzuat hükümleri uygulanmak suretiyle kişinin kendisinden tahsil edilir. </t>
  </si>
  <si>
    <t xml:space="preserve">ZİMMET VERME </t>
  </si>
  <si>
    <t xml:space="preserve">Taşınırların özelliğinden ve olağan kullanımından kaynaklanan yıpranma ile usülüne uygun olarak belirlenen firelerin oluşması sonucunda sorumluluk aranmaz ve ilgili prosedürler takip edilerek kayıttan düşme işlemi gerçekleştirilir. </t>
  </si>
  <si>
    <t xml:space="preserve">Hurda Yoluyla Malzeme Çıkış </t>
  </si>
  <si>
    <t>Personel yetersizliği nedeniyle taşınır kontrol yetkilisi görevlendirilemeyen harcama birimlerinde  bu görev harcama
yetkilisi tarafından gerçekleştirilmesi</t>
  </si>
  <si>
    <t xml:space="preserve">Görevlendirilme İşlemleri </t>
  </si>
  <si>
    <t xml:space="preserve">Kayıtlara alınış tarihi itibarıyla beş yılını tamamlamış ve idarece kullanılmasına ihtiyaç duyulmayan taşınırlar, bu taşınıra ihtiyaç duyan idarelere bedelsiz devredilebilir
</t>
  </si>
  <si>
    <t xml:space="preserve">DEVİR-YOLUYLA-MALZEME-ÇIKIŞ </t>
  </si>
  <si>
    <t xml:space="preserve">DMO'dan satın alınacak kırtasiye malzemeleri için kredi açılması ve harcama talimatı oluşturulduktan sonra 90 günü içerisinde kredinin kapatılması </t>
  </si>
  <si>
    <t xml:space="preserve">Satınalma İşlemleri </t>
  </si>
  <si>
    <t xml:space="preserve">Ön Ödeme İşlemleri (Kredi) </t>
  </si>
  <si>
    <t xml:space="preserve">4734 Sayılı Kanunun 3. (e) mad kapsamında </t>
  </si>
  <si>
    <t xml:space="preserve">Satınalma yapan Birimde Kamu İhale Kanunu 22/d maddesinde belirtilen  Doğrudan Temin için verilen 19.507,00 TL  sınırının aşılmaması </t>
  </si>
  <si>
    <t xml:space="preserve">Doğudan Temin Limitleri </t>
  </si>
  <si>
    <t xml:space="preserve">Kamu İhale Kanunu 22/d Maddesi </t>
  </si>
  <si>
    <t>Yaz okulu harç ücretlerinin öğrenci numarasıyla yatırılması</t>
  </si>
  <si>
    <t>Yaz okulu harç ücretlerinin öğrenci numarasıyla yatırılması ve öbs de yatırılan ücretin görülmesi</t>
  </si>
  <si>
    <t>Ziyaretçi Kartı Verilmesi</t>
  </si>
  <si>
    <t>Üniversite İçerisine Giriş yapan Kişilere Ziyaretçi Kartı Verilmesi</t>
  </si>
  <si>
    <t xml:space="preserve">Düzce Üniversitesi Lisans Öğretim ve Sınav Yönetmeliği/10.madde
</t>
  </si>
  <si>
    <t>Yaz okulu harç ücretlerinin öğrenci numarasıyla yatırılması ve OBS de yatırılan ücretin görülmesi</t>
  </si>
  <si>
    <t>Üniversite içereisine giren kişilerden kimlik bilgilerinin alınıp ziyaretçi kartı verilmesi.</t>
  </si>
  <si>
    <t>Güvenlik</t>
  </si>
  <si>
    <t xml:space="preserve">Güvenlik </t>
  </si>
  <si>
    <t>Dekanlık binasında iki ayrı yerde çıkış kapısının veya kaçış merdiveninin olmaması</t>
  </si>
  <si>
    <t> Yangın ve diğer acil hâllerde tahliye olarak kullanılabilecek kaçış yollarının bulunmaması</t>
  </si>
  <si>
    <t>Merdiven basamaklarında kaydırmaz malzemenin olmaması</t>
  </si>
  <si>
    <t xml:space="preserve">basmaklarda kaymayı önleyici malzemenin olmaması nedeni ile kaza meydana gelmesi </t>
  </si>
  <si>
    <t>Makine laboratuvarında Göz duşu ve lavabonun olmaması</t>
  </si>
  <si>
    <t>Makine laboratuvarında tezgahlarda çalışırken sıcak ve yüksek hızla fırlayan metal çapakların öğrencinin gözüne kaçması</t>
  </si>
  <si>
    <t>Binalardaki çıkış kapılarının üzerinde açılacağı yönü belirten ibare olmaması</t>
  </si>
  <si>
    <t>Koşarak veya panik halinde çıkış kapısına yönelen kişinin kapı açılış yönünü bilmemsinden dolayı yaralanması</t>
  </si>
  <si>
    <t>Laboratuvar çalışmaları sırasında kullanılan cihazlar hakkında kullanımdan önce öğrencilerin yeterli derecede bilgilendirilmemiş olması.</t>
  </si>
  <si>
    <t>Tezgahlarda temrin parçalarını yapmakla yükümlü olan öğrencinin tezgah hakkında yeterli bilgiye sahip olmadan tezgah başında çalışması sonucu meydana gelebilen kazalar</t>
  </si>
  <si>
    <t>Laboratuvar zemini kaymaya, düşmeye karşı uygun malzemelerden yapılmamış olması</t>
  </si>
  <si>
    <t xml:space="preserve"> Makine laboratuvarın da yerlerin düz ve parlak fayans döşeme ile kaplanmış olması ve tezgahların çalışmaları  veya diğer yapılan işlemlerin sürekli yağ ile gerçekleştirilyor olması nedeni ile  ayağın kayması sonucu oluşan kazalar </t>
  </si>
  <si>
    <t>Laboratuvarda (panosunda), laboratuvar sorumlusuna ve acil durumda ulaşılması gereken merkezlerin (itfaiye, güvenlik, ambulans vb) telefon numaralarının olmaması</t>
  </si>
  <si>
    <t>Laboratuvarda meydana gelebilecek kazlarda en erken müdahele için ulaşılabilecek telefon numaralarının bulunmaması</t>
  </si>
  <si>
    <t>Merdivenlerde engelli rampasının olmaması</t>
  </si>
  <si>
    <t xml:space="preserve">Fakülteye tekerlekli sandalye ile gelen kişinin fakülteye yardım almadan girişinin imkansız olması </t>
  </si>
  <si>
    <t xml:space="preserve">Asansör giriş kapısı veya çevresinde yük  kapasite bilgilerinin olmaması </t>
  </si>
  <si>
    <t>Asansörün yük kapasitesinin aşılması durumunda meydana gelebilecek kazalar</t>
  </si>
  <si>
    <t>A ve B blokları arasında yaya yolunun olmaması</t>
  </si>
  <si>
    <t>A ve B blokları arasında geçiş yapan kişilerin yol kenarına park eden araçlar ile otoparka giriş veya çıkış yapan araçların arasından yürüyor olması</t>
  </si>
  <si>
    <t>Misafir yaka kartı takılmaması</t>
  </si>
  <si>
    <t>Fakültemize misafir olarak gelen kişilerin üzerinde görünür bir yaerde misafir veya ziyaretçi kartının olmaması nedeni  ile tanınamaması sonucu meydana gelebilecek tehlikelerin önlenememesi</t>
  </si>
  <si>
    <t>Yapı İşleri Daire Başkanlığına Yangın ve diğer acil hallerde tahliye için  acil kaçış yolunun yapılması talebinde bulunulması ve Yapı İşleri Daire Başkanlığının gerekli eksiklikleri tamamlamasıyla   problemin giderilmesi sağlanır.</t>
  </si>
  <si>
    <t>İŞYERİ BİNA VE EKLENTİLERİNDE ALINACAK SAĞLIK VE GÜVENLİK ÖNLEMLERİNE İLİŞKİN YÖNETMELİK</t>
  </si>
  <si>
    <t>Fakültedeki merdiven basmaklarına kaymaz malzeme monte edilmesiyele problemin giderilmesi sağlanır.</t>
  </si>
  <si>
    <t>Koruyucu gözlük kullanımına rağmen oluşabilecek çapak kaçmalarında laboratuvara göz duşu kurularak ve gerekli müdahalenin yapılması saglanır.</t>
  </si>
  <si>
    <t>Çıkış kapılarına itiniz veya çekiniz ibareleri konularak oluşacak kazaların önüne geçilmesi sağlanır.</t>
  </si>
  <si>
    <t>Koruyucu Önlemler</t>
  </si>
  <si>
    <t>Laboratuvarda tezgah kullanacak öğrencilerin tezgah hakkında gerekli güvenlik ve teknik bilgilere sahip olduğu anlaşılmadan tezgaha geçirilmemesiyle oluşacak kazaların önlenmesi sağlanır.</t>
  </si>
  <si>
    <t>Eğitim</t>
  </si>
  <si>
    <t>Laboratuvar zemini kaymaz malzeme ile kaplanarak problemin giderilmesi sağlanır.</t>
  </si>
  <si>
    <t>Laboratuvarlarda görülmesi kolay yerlere ve okunaklı olacak şekilde ilgili levhalar asılarak ilgili telefonlara ulaşıması sağlanır.</t>
  </si>
  <si>
    <t>Yapı İşleri Daire Başkanlığına engelli rampasının yapılması talebinde bulunulması ve Yapı İşleri Daire Başkanlığının gerekli eksiklikleri tamamlamasıyla   problemin giderilmesi sağlanır.</t>
  </si>
  <si>
    <t>Asansör girişlerine okunaklı ve fark edilebilir olacak şekilde gerekli  bilgiler konularak problemin giderilmesi sağlanır.</t>
  </si>
  <si>
    <t>İki Fakülte arasında yaya yolu yapılarak ve gerekli uyarı levhalarının konulmasıyla problemin giderilmesi sağlanır.</t>
  </si>
  <si>
    <t xml:space="preserve">Üniversitemize Giriş yapan misafirlere  ziyaretçi kartı verilmesi ve görünür yerde bulundurması zorunluluğu getirilmesiyle problemin giderilmesi sağlanır. </t>
  </si>
  <si>
    <t>Güvenlik İşlemleri</t>
  </si>
  <si>
    <t>Koruyucu Tedbirler</t>
  </si>
  <si>
    <t>Güvenlik Yönergesi</t>
  </si>
  <si>
    <t>Pnömatik Laboratuvar Elektrik Panosu</t>
  </si>
  <si>
    <t>Otomasyon Sıralama Setinin Elektrik Panosu</t>
  </si>
  <si>
    <t>Pnömatik Eğitim Setindeki Hortumların Kullanımı</t>
  </si>
  <si>
    <t>Açıkta kalan hortumların basınç etkisiyle öğrenciye çarpması</t>
  </si>
  <si>
    <t>Hidrolik Eğitim Seti Hortumları</t>
  </si>
  <si>
    <t>Hortumların tam oturtulmadığından dolayı hidrolik yağ basıncıyla etrafa savrulması sonucu öğrencilere çarpması</t>
  </si>
  <si>
    <t>Hidrolik Devre Elemanları</t>
  </si>
  <si>
    <t>Tam olarak bağlanmayan elemanların düşerek uzuvlara zarar vermesi</t>
  </si>
  <si>
    <t>Bilimsel Amaçla Kullanılan Piknik Tüpleri</t>
  </si>
  <si>
    <t>Solunum yoluyla zehirlenme ve tüplerin patlama riski</t>
  </si>
  <si>
    <t>Hidrolik Laboratuvar Elektrik Panosu</t>
  </si>
  <si>
    <t>Hidrolik Eğitim Setlerinde Kullanılan Ağırlıklar</t>
  </si>
  <si>
    <t>Düşme riski. Ağırlığın düşerek uzuvlara zarar vermesi.</t>
  </si>
  <si>
    <t>3 Boyutlu Yazıcı</t>
  </si>
  <si>
    <t xml:space="preserve"> Otomasyon sıralama setinde öğrencilerin elektrik çarpmasına maruz kalması</t>
  </si>
  <si>
    <t>Pnömatik laboratuvarında öğrencilerin elektrik çarpmasına maruz kalması</t>
  </si>
  <si>
    <t>Hidrolik laboratuvarında bulunan panolardan kaynaklanan elektrik çarpması</t>
  </si>
  <si>
    <t>3 Boyutlu yazıcının tablasının aşırı ısınmasından dolayı kullanıcının ellerinin yanması</t>
  </si>
  <si>
    <t>Elektrrik panosunun kapaklarının sürekli kapalı halde tutulması</t>
  </si>
  <si>
    <t>İlgili Öğretim elemanı</t>
  </si>
  <si>
    <t>Eğitim-Öğretim</t>
  </si>
  <si>
    <t>İş Ekipmanlarının Kullanımında Sağlık ve Güvenlik Şartları Yönetmeliği</t>
  </si>
  <si>
    <t>Pano kapağının kilitli halde tutulması</t>
  </si>
  <si>
    <t>İş Ekipmanlarının Kullanımında Sağlık ve Güvenlik şartları Yönetmeliği</t>
  </si>
  <si>
    <t>Ders bittikten sonra pnömatik dağıtıcıda açıkta hortum bırakılmamasına dikkat edilmelidir. Eğitim seti kullanılırken hortumların devre elemanlarına tam olarak takılıp takılmadığı kontrol edilmelidir.</t>
  </si>
  <si>
    <t>Hortumların tam olarak oturtulup oturtulmadığı sistem çalıştırılmadan önce kontrol edilmelidir.</t>
  </si>
  <si>
    <t>Kullanılan elemanların işleri bittikten sonra çekmecedeki yerlerine konulması gerekmektedir.</t>
  </si>
  <si>
    <t>Kullanım sonrası piknik tüplerinin vanalarının tam olarak kapatılıp kapatılmadığı kontrol edilmelidir. Ayrıca belli sürelerde gaz kaçağına karşı tüpler kontrol edilmelidir.</t>
  </si>
  <si>
    <t>Çalışanların patlayıcı ortamların tehlikelerinden korunması hakkında yönetmelik</t>
  </si>
  <si>
    <t>Elektrik panosunun kapaklarının sürekli kapalı halde tutulması gerekmektedir.</t>
  </si>
  <si>
    <t>İlgili eğitim materyali öğretim elemanı gözetiminde kullanılmalı, işi bittiğinde çekmecedeki yerine konulmalıdır. Masa üstünde kesinlikle bırakılmamalıdır.</t>
  </si>
  <si>
    <t>Cihaz üzerinde bulunan talimatnameye uyularak çalışma yapılması gerekmektedir.</t>
  </si>
  <si>
    <t>Üniversite personelinin bölgenin sektörel sorunları ile ilgilenmemesi</t>
  </si>
  <si>
    <t>Üniversite ile sanayinin birlikte çalışması gereken konularda üniversite personelinin bölgedeki sanayiden, sanayicilerin de akademik çalışmalardan habersiz oluşu sonucunda birlikte çalışma ile oluşabilecek kazançlardan habersiz olunması</t>
  </si>
  <si>
    <t>Öğretim elemanı yetersizliği</t>
  </si>
  <si>
    <t>Yeterli öğretim elemanı bulunmaması dolayısı ile personelin ders yüklerinin fazla oluşu, idari işlerin akademik personel tarafından yapılması</t>
  </si>
  <si>
    <t>Uygulama altyapısı yetersizliği</t>
  </si>
  <si>
    <t>Öğrencilere yapıtırılan uygulamaların yeterli olmaması veya yapılan uygulamaların gerçek yaşam şartlarına benzer olmayışı</t>
  </si>
  <si>
    <t>Kaza ve/veya yaralanma</t>
  </si>
  <si>
    <t>İlgili merkezlerde deney ve/veya çalışma yapan bir kişinin(öğrenci, eğitmen v.s.) dengesini kaybederek  yaralanması ve/veya hayati tehlikeye maruz kalması</t>
  </si>
  <si>
    <t>Elektrik Çarpması</t>
  </si>
  <si>
    <t>İlgili merkezlerde deney ve/veya çalışma yapan bir kişinin(öğrenci, eğitmen v.s.) elektrik akımına kapılarak hayati tehlikeye maruz kalması</t>
  </si>
  <si>
    <t>Personelin daha verimli değerlendirilmesi için çalışmalar yapılması, bölgedeki işletmeler ile ilişkilerin iyileştirilmesi ve katma değerli işler yapılması</t>
  </si>
  <si>
    <t>TTO başta olmak üzere ilgili birimler</t>
  </si>
  <si>
    <t>Üniversite döner sermayesi</t>
  </si>
  <si>
    <t>TTO</t>
  </si>
  <si>
    <t>Teknopark ve TTO ile ilgili kanun ve yönetmelikler</t>
  </si>
  <si>
    <t>Eğitim öğretim faaliyetleri ile ilgili personel yerine finansal ve raporlama işleri ile ilgilenen personel bulundurulması, eğitim öğretim personelinin alanlarında uzmanlaşmasının desteklenmesi.</t>
  </si>
  <si>
    <t>Üniversite yönetimi</t>
  </si>
  <si>
    <t>Eğitim-öğretim başta olmak üzere raporlama içeren tüm faaliyetler</t>
  </si>
  <si>
    <t>Akademik birimler</t>
  </si>
  <si>
    <t>Eğitim öğretim faaliyetlerinde öğrencilerin piyasa şartlarına uygun örneklerin verilerek yetiştirilmesi, ilgili imkanların arttırılması, staj niteliğinin arttırılması.</t>
  </si>
  <si>
    <t>Eğitim-öğretim</t>
  </si>
  <si>
    <t>İlgili akreditasyonlar ve SGK kanun/yönetmelikleri</t>
  </si>
  <si>
    <t>Eğitim öğretim faaliyetlerinde öğrencilerin piyasa şartlarına uygun yetiştirilmesi, uygun olmayanların mezun edilmemesi.</t>
  </si>
  <si>
    <t>İlgili akreditasyonlar</t>
  </si>
  <si>
    <t>İlgili merkezlerde düşme/çarpma durumlarında yaralanma ve/veya hayati tehlike oluşturabilecek durumların ortadan kaldırılması.</t>
  </si>
  <si>
    <t>İlgili merkez teknisyeni</t>
  </si>
  <si>
    <t>Eğitim-öğretim merkezi tasarımı</t>
  </si>
  <si>
    <t>6331 sayılı İş sağlığı ve Güvenliği Kanunu</t>
  </si>
  <si>
    <t>İlgili merkezlerde elektrik çarpmasına sebep olabilecek gerilim seviyelerinde çalışılmaması, çalışma zorunluluğu bulunulan noktalarda yalıtımın iyi yapılması ve kullanıcı hatalarının önüne geçebilecek poke yoke çalışmalarının yapılması.</t>
  </si>
  <si>
    <t>Bölüm mezunlarının özel sektörde iş bulamaması</t>
  </si>
  <si>
    <t>Mezun olmuş öğrencilerin özel sektör piyasa şartlarında tanınmaması/iş bulamaması</t>
  </si>
</sst>
</file>

<file path=xl/styles.xml><?xml version="1.0" encoding="utf-8"?>
<styleSheet xmlns="http://schemas.openxmlformats.org/spreadsheetml/2006/main">
  <numFmts count="1">
    <numFmt numFmtId="164" formatCode="mm/dd/yy;@"/>
  </numFmts>
  <fonts count="46">
    <font>
      <sz val="11"/>
      <color theme="1"/>
      <name val="Calibri"/>
      <family val="2"/>
      <scheme val="minor"/>
    </font>
    <font>
      <sz val="11"/>
      <color theme="1"/>
      <name val="Calibri"/>
      <family val="2"/>
      <charset val="162"/>
      <scheme val="minor"/>
    </font>
    <font>
      <b/>
      <sz val="11"/>
      <color theme="1"/>
      <name val="Calibri"/>
      <family val="2"/>
      <scheme val="minor"/>
    </font>
    <font>
      <i/>
      <sz val="11"/>
      <color theme="1"/>
      <name val="Calibri"/>
      <family val="2"/>
      <scheme val="minor"/>
    </font>
    <font>
      <b/>
      <sz val="11"/>
      <name val="Calibri"/>
      <family val="2"/>
      <scheme val="minor"/>
    </font>
    <font>
      <b/>
      <sz val="12"/>
      <color theme="1"/>
      <name val="Calibri"/>
      <family val="2"/>
      <scheme val="minor"/>
    </font>
    <font>
      <sz val="11"/>
      <name val="Calibri"/>
      <family val="2"/>
      <scheme val="minor"/>
    </font>
    <font>
      <b/>
      <sz val="11"/>
      <color theme="1"/>
      <name val="Arial Narrow"/>
      <family val="2"/>
    </font>
    <font>
      <b/>
      <sz val="12"/>
      <color theme="0"/>
      <name val="Arial Narrow"/>
      <family val="2"/>
    </font>
    <font>
      <b/>
      <i/>
      <sz val="11"/>
      <color theme="1"/>
      <name val="Arial Narrow"/>
      <family val="2"/>
    </font>
    <font>
      <i/>
      <sz val="9"/>
      <color theme="1"/>
      <name val="Arial Narrow"/>
      <family val="2"/>
    </font>
    <font>
      <i/>
      <sz val="10"/>
      <color theme="1"/>
      <name val="Arial Narrow"/>
      <family val="2"/>
    </font>
    <font>
      <sz val="11"/>
      <color theme="1"/>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10"/>
      <color theme="1"/>
      <name val="Arial Narrow"/>
      <family val="2"/>
    </font>
    <font>
      <sz val="10"/>
      <color theme="1"/>
      <name val="Arial Narrow"/>
      <family val="2"/>
    </font>
    <font>
      <b/>
      <sz val="11"/>
      <name val="Arial Narrow"/>
      <family val="2"/>
    </font>
    <font>
      <b/>
      <sz val="10"/>
      <name val="Arial Narrow"/>
      <family val="2"/>
    </font>
    <font>
      <b/>
      <i/>
      <sz val="10"/>
      <color theme="1"/>
      <name val="Calibri"/>
      <family val="2"/>
      <scheme val="minor"/>
    </font>
    <font>
      <b/>
      <sz val="12"/>
      <color theme="1"/>
      <name val="Arial Narrow"/>
      <family val="2"/>
    </font>
    <font>
      <i/>
      <sz val="8.5"/>
      <color theme="1"/>
      <name val="Arial Narrow"/>
      <family val="2"/>
    </font>
    <font>
      <i/>
      <sz val="8"/>
      <color theme="1"/>
      <name val="Arial Narrow"/>
      <family val="2"/>
    </font>
    <font>
      <b/>
      <sz val="18"/>
      <color theme="1"/>
      <name val="Arial Narrow"/>
      <family val="2"/>
    </font>
    <font>
      <i/>
      <sz val="10"/>
      <color theme="1"/>
      <name val="Calibri"/>
      <family val="2"/>
    </font>
    <font>
      <b/>
      <sz val="9"/>
      <color theme="1"/>
      <name val="Arial Narrow"/>
      <family val="2"/>
    </font>
    <font>
      <b/>
      <sz val="8"/>
      <color theme="1"/>
      <name val="Arial Narrow"/>
      <family val="2"/>
    </font>
    <font>
      <sz val="7.5"/>
      <color theme="1"/>
      <name val="Calibri"/>
      <family val="2"/>
      <scheme val="minor"/>
    </font>
    <font>
      <b/>
      <u/>
      <sz val="11"/>
      <color theme="1"/>
      <name val="Arial Narrow"/>
      <family val="2"/>
    </font>
    <font>
      <sz val="7.5"/>
      <name val="Calibri"/>
      <family val="2"/>
      <scheme val="minor"/>
    </font>
    <font>
      <strike/>
      <sz val="10"/>
      <color theme="1"/>
      <name val="Calibri"/>
      <family val="2"/>
      <scheme val="minor"/>
    </font>
    <font>
      <sz val="10"/>
      <name val="Calibri"/>
      <family val="2"/>
      <scheme val="minor"/>
    </font>
    <font>
      <b/>
      <sz val="10"/>
      <name val="Calibri"/>
      <family val="2"/>
      <scheme val="minor"/>
    </font>
    <font>
      <i/>
      <sz val="10"/>
      <name val="Calibri"/>
      <family val="2"/>
      <scheme val="minor"/>
    </font>
    <font>
      <sz val="8"/>
      <color theme="1"/>
      <name val="Calibri"/>
      <family val="2"/>
      <scheme val="minor"/>
    </font>
    <font>
      <sz val="12"/>
      <name val="Times New Roman"/>
      <family val="1"/>
      <charset val="162"/>
    </font>
    <font>
      <sz val="12"/>
      <color theme="1"/>
      <name val="Times New Roman"/>
      <family val="1"/>
      <charset val="162"/>
    </font>
    <font>
      <sz val="5"/>
      <name val="Times New Roman"/>
      <family val="1"/>
      <charset val="162"/>
    </font>
    <font>
      <sz val="5"/>
      <name val="Times New Roman"/>
      <family val="1"/>
    </font>
    <font>
      <b/>
      <sz val="10"/>
      <color theme="1"/>
      <name val="Arial Narrow"/>
      <family val="2"/>
      <charset val="162"/>
    </font>
    <font>
      <sz val="10"/>
      <name val="Arial Tur"/>
      <charset val="162"/>
    </font>
    <font>
      <sz val="14"/>
      <color indexed="8"/>
      <name val="Arial"/>
      <family val="2"/>
      <charset val="162"/>
    </font>
    <font>
      <u/>
      <sz val="11"/>
      <color theme="10"/>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indexed="13"/>
        <bgColor indexed="64"/>
      </patternFill>
    </fill>
    <fill>
      <patternFill patternType="solid">
        <fgColor theme="3"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FF"/>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top/>
      <bottom/>
      <diagonal style="thin">
        <color indexed="64"/>
      </diagonal>
    </border>
    <border>
      <left style="thin">
        <color rgb="FF000000"/>
      </left>
      <right style="thin">
        <color rgb="FF000000"/>
      </right>
      <top style="thin">
        <color rgb="FF000000"/>
      </top>
      <bottom style="thin">
        <color rgb="FF000000"/>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s>
  <cellStyleXfs count="5">
    <xf numFmtId="0" fontId="0" fillId="0" borderId="0"/>
    <xf numFmtId="9" fontId="12" fillId="0" borderId="0" applyFont="0" applyFill="0" applyBorder="0" applyAlignment="0" applyProtection="0"/>
    <xf numFmtId="0" fontId="1" fillId="0" borderId="0"/>
    <xf numFmtId="0" fontId="43" fillId="0" borderId="0"/>
    <xf numFmtId="0" fontId="45" fillId="0" borderId="0" applyNumberFormat="0" applyFill="0" applyBorder="0" applyAlignment="0" applyProtection="0"/>
  </cellStyleXfs>
  <cellXfs count="290">
    <xf numFmtId="0" fontId="0" fillId="0" borderId="0" xfId="0"/>
    <xf numFmtId="0" fontId="0" fillId="2" borderId="0" xfId="0" applyFill="1"/>
    <xf numFmtId="0" fontId="0" fillId="0" borderId="0" xfId="0" applyFill="1"/>
    <xf numFmtId="0" fontId="0" fillId="5" borderId="0" xfId="0" applyFill="1"/>
    <xf numFmtId="0" fontId="0" fillId="2" borderId="0" xfId="0" applyFill="1" applyAlignment="1">
      <alignment horizontal="center" vertical="center"/>
    </xf>
    <xf numFmtId="0" fontId="0"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0" xfId="0" applyBorder="1" applyAlignment="1">
      <alignment vertical="center"/>
    </xf>
    <xf numFmtId="0" fontId="0" fillId="7" borderId="1" xfId="0" applyFont="1" applyFill="1" applyBorder="1" applyAlignment="1">
      <alignment horizontal="center" vertical="center"/>
    </xf>
    <xf numFmtId="0" fontId="0" fillId="3" borderId="0" xfId="0" applyFill="1"/>
    <xf numFmtId="0" fontId="0" fillId="3" borderId="0" xfId="0" applyFill="1" applyBorder="1" applyAlignment="1">
      <alignment horizontal="left" vertical="center"/>
    </xf>
    <xf numFmtId="0" fontId="0" fillId="3" borderId="0" xfId="0" applyFill="1" applyAlignment="1">
      <alignment horizontal="centerContinuous"/>
    </xf>
    <xf numFmtId="0" fontId="3" fillId="3" borderId="0" xfId="0" applyFont="1" applyFill="1" applyAlignment="1">
      <alignment horizontal="centerContinuous"/>
    </xf>
    <xf numFmtId="0" fontId="0" fillId="2" borderId="20" xfId="0" applyFill="1" applyBorder="1"/>
    <xf numFmtId="0" fontId="8" fillId="13" borderId="13" xfId="0" applyFont="1" applyFill="1" applyBorder="1" applyAlignment="1">
      <alignment horizontal="center" vertical="center"/>
    </xf>
    <xf numFmtId="0" fontId="0" fillId="5" borderId="10" xfId="0" applyFill="1" applyBorder="1"/>
    <xf numFmtId="0" fontId="0" fillId="5" borderId="22" xfId="0" applyFill="1" applyBorder="1"/>
    <xf numFmtId="0" fontId="0" fillId="5" borderId="0" xfId="0" applyFill="1" applyBorder="1"/>
    <xf numFmtId="0" fontId="15" fillId="5" borderId="21" xfId="0" applyFont="1" applyFill="1" applyBorder="1" applyAlignment="1">
      <alignment horizontal="center" vertical="top"/>
    </xf>
    <xf numFmtId="0" fontId="4" fillId="5" borderId="0" xfId="0" applyFont="1" applyFill="1" applyBorder="1" applyAlignment="1">
      <alignment vertical="center"/>
    </xf>
    <xf numFmtId="0" fontId="19" fillId="0" borderId="0" xfId="0" applyFont="1"/>
    <xf numFmtId="0" fontId="13" fillId="9"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7" borderId="1" xfId="0" applyFont="1" applyFill="1" applyBorder="1" applyAlignment="1">
      <alignment horizontal="center" vertical="center"/>
    </xf>
    <xf numFmtId="0" fontId="13" fillId="4" borderId="1" xfId="0" applyFont="1" applyFill="1" applyBorder="1" applyAlignment="1">
      <alignment horizontal="center" vertical="center"/>
    </xf>
    <xf numFmtId="0" fontId="19" fillId="3" borderId="0" xfId="0" applyFont="1" applyFill="1"/>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9" fontId="13" fillId="7" borderId="1" xfId="1" applyFont="1" applyFill="1" applyBorder="1" applyAlignment="1">
      <alignment horizontal="center" vertical="center"/>
    </xf>
    <xf numFmtId="9" fontId="13" fillId="8" borderId="1" xfId="1" applyFont="1" applyFill="1" applyBorder="1" applyAlignment="1">
      <alignment horizontal="center" vertical="center"/>
    </xf>
    <xf numFmtId="9" fontId="13" fillId="9" borderId="1" xfId="1" applyFont="1" applyFill="1" applyBorder="1" applyAlignment="1">
      <alignment horizontal="center" vertical="center"/>
    </xf>
    <xf numFmtId="9" fontId="13" fillId="4" borderId="1" xfId="1" applyFont="1" applyFill="1" applyBorder="1" applyAlignment="1">
      <alignment horizontal="center" vertical="center"/>
    </xf>
    <xf numFmtId="9" fontId="13" fillId="7" borderId="4" xfId="1" applyFont="1" applyFill="1" applyBorder="1" applyAlignment="1">
      <alignment horizontal="center" vertical="center"/>
    </xf>
    <xf numFmtId="0" fontId="13" fillId="7" borderId="4" xfId="0" applyFont="1" applyFill="1" applyBorder="1" applyAlignment="1">
      <alignment horizontal="center" vertical="center"/>
    </xf>
    <xf numFmtId="0" fontId="2" fillId="5" borderId="22" xfId="0" applyFont="1" applyFill="1" applyBorder="1"/>
    <xf numFmtId="0" fontId="2" fillId="5" borderId="0" xfId="0" applyFont="1" applyFill="1" applyBorder="1"/>
    <xf numFmtId="0" fontId="16" fillId="5" borderId="0" xfId="0" applyFont="1" applyFill="1" applyBorder="1" applyAlignment="1">
      <alignment horizontal="center" vertical="top"/>
    </xf>
    <xf numFmtId="0" fontId="0" fillId="5" borderId="22" xfId="0" applyFill="1" applyBorder="1" applyAlignment="1">
      <alignment horizontal="center"/>
    </xf>
    <xf numFmtId="0" fontId="0" fillId="5" borderId="0" xfId="0" applyFill="1" applyBorder="1" applyAlignment="1">
      <alignment horizontal="center"/>
    </xf>
    <xf numFmtId="0" fontId="0" fillId="5" borderId="22" xfId="0" applyFill="1" applyBorder="1" applyAlignment="1">
      <alignment horizontal="center" vertical="center"/>
    </xf>
    <xf numFmtId="0" fontId="0" fillId="5" borderId="0" xfId="0" applyFill="1" applyBorder="1" applyAlignment="1">
      <alignment horizontal="center" vertical="center"/>
    </xf>
    <xf numFmtId="0" fontId="0" fillId="5" borderId="23" xfId="0" applyFill="1" applyBorder="1"/>
    <xf numFmtId="0" fontId="0" fillId="5" borderId="21" xfId="0" applyFill="1" applyBorder="1"/>
    <xf numFmtId="0" fontId="0" fillId="5" borderId="24" xfId="0" applyFill="1" applyBorder="1"/>
    <xf numFmtId="0" fontId="13" fillId="5" borderId="0" xfId="0" applyFont="1" applyFill="1" applyBorder="1"/>
    <xf numFmtId="0" fontId="13" fillId="5" borderId="10" xfId="0" applyFont="1" applyFill="1" applyBorder="1"/>
    <xf numFmtId="0" fontId="13" fillId="5" borderId="21" xfId="0" applyFont="1" applyFill="1" applyBorder="1"/>
    <xf numFmtId="0" fontId="13" fillId="5" borderId="24" xfId="0" applyFont="1" applyFill="1" applyBorder="1"/>
    <xf numFmtId="0" fontId="13" fillId="5" borderId="10" xfId="0" applyFont="1" applyFill="1" applyBorder="1" applyAlignment="1">
      <alignment horizontal="center"/>
    </xf>
    <xf numFmtId="0" fontId="0" fillId="5" borderId="23" xfId="0" applyFill="1" applyBorder="1" applyAlignment="1">
      <alignment horizontal="left" vertical="center" wrapText="1" indent="1"/>
    </xf>
    <xf numFmtId="0" fontId="22" fillId="10" borderId="0" xfId="0" applyFont="1" applyFill="1" applyBorder="1" applyAlignment="1">
      <alignment horizontal="left" vertical="center" wrapText="1"/>
    </xf>
    <xf numFmtId="0" fontId="22" fillId="14" borderId="0"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13" fillId="5" borderId="22" xfId="0" applyFont="1" applyFill="1" applyBorder="1" applyAlignment="1">
      <alignment horizontal="left" vertical="top" wrapText="1"/>
    </xf>
    <xf numFmtId="0" fontId="13" fillId="5" borderId="0" xfId="0" applyFont="1" applyFill="1" applyBorder="1" applyAlignment="1">
      <alignment horizontal="left" vertical="top"/>
    </xf>
    <xf numFmtId="0" fontId="13" fillId="5" borderId="10" xfId="0" applyFont="1" applyFill="1" applyBorder="1" applyAlignment="1">
      <alignment horizontal="left" vertical="top"/>
    </xf>
    <xf numFmtId="0" fontId="16" fillId="5" borderId="0" xfId="0" applyFont="1" applyFill="1" applyBorder="1" applyAlignment="1">
      <alignment horizontal="left" vertical="center" wrapText="1"/>
    </xf>
    <xf numFmtId="0" fontId="13" fillId="5" borderId="0" xfId="0" applyFont="1" applyFill="1" applyBorder="1" applyAlignment="1">
      <alignment horizontal="left" vertical="top"/>
    </xf>
    <xf numFmtId="0" fontId="16" fillId="5" borderId="0" xfId="0" applyFont="1" applyFill="1" applyAlignment="1">
      <alignment vertical="center" wrapText="1"/>
    </xf>
    <xf numFmtId="0" fontId="15" fillId="5" borderId="0" xfId="0" applyFont="1" applyFill="1" applyBorder="1" applyAlignment="1">
      <alignment horizontal="center" vertical="center" wrapText="1"/>
    </xf>
    <xf numFmtId="0" fontId="13" fillId="5" borderId="0" xfId="0" applyFont="1" applyFill="1" applyBorder="1" applyAlignment="1">
      <alignment horizontal="left" vertical="top" wrapText="1"/>
    </xf>
    <xf numFmtId="0" fontId="13" fillId="5" borderId="0" xfId="0" applyFont="1" applyFill="1" applyBorder="1" applyAlignment="1">
      <alignment horizontal="left" vertical="top" wrapText="1"/>
    </xf>
    <xf numFmtId="0" fontId="19" fillId="9" borderId="1" xfId="0" applyFont="1" applyFill="1" applyBorder="1" applyAlignment="1">
      <alignment horizontal="center" vertical="center"/>
    </xf>
    <xf numFmtId="0" fontId="19" fillId="8" borderId="1" xfId="0" applyFont="1" applyFill="1" applyBorder="1" applyAlignment="1">
      <alignment horizontal="center" vertical="center"/>
    </xf>
    <xf numFmtId="0" fontId="19" fillId="7" borderId="1"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1" xfId="0" applyFont="1" applyFill="1" applyBorder="1" applyAlignment="1">
      <alignment horizontal="center" vertical="center"/>
    </xf>
    <xf numFmtId="0" fontId="13" fillId="5" borderId="0" xfId="0" applyFont="1" applyFill="1" applyBorder="1" applyAlignment="1">
      <alignment horizontal="left" vertical="top" wrapText="1"/>
    </xf>
    <xf numFmtId="0" fontId="13" fillId="5" borderId="1" xfId="0" applyFont="1" applyFill="1" applyBorder="1" applyAlignment="1">
      <alignment horizontal="center" vertical="center"/>
    </xf>
    <xf numFmtId="164" fontId="13" fillId="5" borderId="1" xfId="0" applyNumberFormat="1" applyFont="1" applyFill="1" applyBorder="1" applyAlignment="1">
      <alignment horizontal="center" vertical="center"/>
    </xf>
    <xf numFmtId="0" fontId="13" fillId="5" borderId="1"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12"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9" xfId="0" applyFont="1" applyFill="1" applyBorder="1" applyAlignment="1">
      <alignment horizontal="left" vertical="center" wrapText="1"/>
    </xf>
    <xf numFmtId="164" fontId="13" fillId="5" borderId="9" xfId="0" applyNumberFormat="1" applyFont="1" applyFill="1" applyBorder="1" applyAlignment="1">
      <alignment horizontal="center" vertical="center" wrapText="1"/>
    </xf>
    <xf numFmtId="0" fontId="7" fillId="10" borderId="31" xfId="0" applyFont="1" applyFill="1" applyBorder="1" applyAlignment="1">
      <alignment vertical="center" textRotation="90"/>
    </xf>
    <xf numFmtId="0" fontId="31" fillId="5" borderId="0" xfId="0" applyFont="1" applyFill="1" applyBorder="1" applyAlignment="1">
      <alignment vertical="center"/>
    </xf>
    <xf numFmtId="0" fontId="16" fillId="0" borderId="0" xfId="0" applyFont="1" applyFill="1" applyAlignment="1">
      <alignment vertical="center" wrapText="1"/>
    </xf>
    <xf numFmtId="0" fontId="35" fillId="5" borderId="0" xfId="0" applyFont="1" applyFill="1" applyBorder="1" applyAlignment="1">
      <alignment vertical="center" wrapText="1"/>
    </xf>
    <xf numFmtId="0" fontId="6" fillId="5" borderId="0" xfId="0" applyFont="1" applyFill="1" applyBorder="1"/>
    <xf numFmtId="0" fontId="6" fillId="5" borderId="21" xfId="0" applyFont="1" applyFill="1" applyBorder="1"/>
    <xf numFmtId="0" fontId="35" fillId="5" borderId="0" xfId="0" applyFont="1" applyFill="1" applyBorder="1" applyAlignment="1">
      <alignment horizontal="left" vertical="center" wrapText="1"/>
    </xf>
    <xf numFmtId="0" fontId="34" fillId="5" borderId="0" xfId="0" applyFont="1" applyFill="1" applyBorder="1" applyAlignment="1">
      <alignment horizontal="center"/>
    </xf>
    <xf numFmtId="0" fontId="13" fillId="0" borderId="1" xfId="0" applyFont="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0" fillId="3" borderId="0" xfId="0" applyFill="1" applyProtection="1"/>
    <xf numFmtId="0" fontId="0" fillId="0" borderId="0" xfId="0" applyProtection="1"/>
    <xf numFmtId="0" fontId="0" fillId="5" borderId="22" xfId="0" applyFill="1" applyBorder="1" applyProtection="1"/>
    <xf numFmtId="0" fontId="0" fillId="5" borderId="0" xfId="0" applyFill="1" applyBorder="1" applyProtection="1"/>
    <xf numFmtId="0" fontId="0" fillId="5" borderId="10" xfId="0" applyFill="1" applyBorder="1" applyProtection="1"/>
    <xf numFmtId="0" fontId="23" fillId="5" borderId="0" xfId="0" applyFont="1" applyFill="1" applyBorder="1" applyAlignment="1" applyProtection="1">
      <alignment horizontal="center"/>
    </xf>
    <xf numFmtId="0" fontId="24" fillId="5" borderId="0" xfId="0" applyFont="1" applyFill="1" applyBorder="1" applyAlignment="1" applyProtection="1">
      <alignment vertical="center" wrapText="1"/>
    </xf>
    <xf numFmtId="0" fontId="24" fillId="5" borderId="0" xfId="0" applyFont="1" applyFill="1" applyBorder="1" applyAlignment="1" applyProtection="1">
      <alignment vertical="center"/>
    </xf>
    <xf numFmtId="0" fontId="0" fillId="5" borderId="23" xfId="0" applyFill="1" applyBorder="1" applyProtection="1"/>
    <xf numFmtId="0" fontId="0" fillId="5" borderId="21" xfId="0" applyFill="1" applyBorder="1" applyProtection="1"/>
    <xf numFmtId="0" fontId="0" fillId="5" borderId="24" xfId="0" applyFill="1" applyBorder="1" applyProtection="1"/>
    <xf numFmtId="0" fontId="18" fillId="2" borderId="2" xfId="0" applyFont="1" applyFill="1" applyBorder="1" applyAlignment="1" applyProtection="1">
      <alignment vertical="center" wrapText="1"/>
      <protection locked="0"/>
    </xf>
    <xf numFmtId="0" fontId="18" fillId="2" borderId="11" xfId="0" applyFont="1" applyFill="1" applyBorder="1" applyAlignment="1" applyProtection="1">
      <alignment vertical="center" wrapText="1"/>
      <protection locked="0"/>
    </xf>
    <xf numFmtId="0" fontId="18" fillId="2" borderId="27" xfId="0" applyFont="1" applyFill="1" applyBorder="1" applyAlignment="1" applyProtection="1">
      <alignment vertical="center" wrapText="1"/>
      <protection locked="0"/>
    </xf>
    <xf numFmtId="0" fontId="21" fillId="2" borderId="25"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wrapText="1"/>
      <protection locked="0"/>
    </xf>
    <xf numFmtId="0" fontId="37" fillId="5" borderId="26" xfId="0" applyFont="1" applyFill="1" applyBorder="1" applyAlignment="1" applyProtection="1">
      <alignment horizontal="left" vertical="top" wrapText="1"/>
      <protection locked="0"/>
    </xf>
    <xf numFmtId="0" fontId="30" fillId="5" borderId="3" xfId="0" applyFont="1" applyFill="1" applyBorder="1" applyAlignment="1" applyProtection="1">
      <alignment horizontal="left" vertical="top" wrapText="1"/>
      <protection locked="0"/>
    </xf>
    <xf numFmtId="0" fontId="29" fillId="2" borderId="4" xfId="0" applyFont="1" applyFill="1" applyBorder="1" applyAlignment="1" applyProtection="1">
      <alignment vertical="center" wrapText="1"/>
      <protection locked="0"/>
    </xf>
    <xf numFmtId="0" fontId="29" fillId="2" borderId="23" xfId="0" applyFont="1" applyFill="1" applyBorder="1" applyAlignment="1" applyProtection="1">
      <alignment vertical="center" wrapText="1"/>
      <protection locked="0"/>
    </xf>
    <xf numFmtId="0" fontId="29" fillId="2" borderId="28" xfId="0" applyFont="1" applyFill="1" applyBorder="1" applyAlignment="1" applyProtection="1">
      <alignment vertical="center" wrapText="1"/>
      <protection locked="0"/>
    </xf>
    <xf numFmtId="0" fontId="18" fillId="2" borderId="1" xfId="0" applyFont="1" applyFill="1" applyBorder="1" applyAlignment="1" applyProtection="1">
      <alignment horizontal="center" vertical="center" textRotation="90"/>
      <protection locked="0"/>
    </xf>
    <xf numFmtId="0" fontId="30" fillId="5" borderId="1" xfId="0" applyFont="1" applyFill="1" applyBorder="1" applyAlignment="1" applyProtection="1">
      <alignment horizontal="left" vertical="top" wrapText="1"/>
      <protection locked="0"/>
    </xf>
    <xf numFmtId="0" fontId="32" fillId="16" borderId="1" xfId="0" applyFont="1" applyFill="1" applyBorder="1" applyAlignment="1" applyProtection="1">
      <alignment vertical="top" wrapText="1"/>
      <protection locked="0"/>
    </xf>
    <xf numFmtId="0" fontId="7" fillId="10" borderId="1" xfId="0"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0" fillId="2" borderId="22" xfId="0" applyFill="1" applyBorder="1" applyProtection="1"/>
    <xf numFmtId="0" fontId="0" fillId="2" borderId="0" xfId="0" applyFill="1" applyBorder="1" applyProtection="1"/>
    <xf numFmtId="0" fontId="0" fillId="2" borderId="10" xfId="0" applyFill="1" applyBorder="1" applyProtection="1"/>
    <xf numFmtId="0" fontId="0" fillId="2" borderId="10" xfId="0" applyNumberFormat="1" applyFill="1" applyBorder="1" applyProtection="1"/>
    <xf numFmtId="0" fontId="13" fillId="0" borderId="1" xfId="0" applyFont="1" applyBorder="1" applyAlignment="1" applyProtection="1">
      <alignment horizontal="left" vertical="center" wrapText="1"/>
    </xf>
    <xf numFmtId="0" fontId="0" fillId="3" borderId="0" xfId="0" applyFill="1" applyBorder="1" applyAlignment="1" applyProtection="1">
      <alignment horizontal="left" vertical="center"/>
    </xf>
    <xf numFmtId="0" fontId="0" fillId="0" borderId="0" xfId="0" applyAlignment="1" applyProtection="1">
      <alignment horizontal="left" vertical="center"/>
    </xf>
    <xf numFmtId="0" fontId="3" fillId="3" borderId="0" xfId="0" applyFont="1" applyFill="1" applyAlignment="1" applyProtection="1">
      <alignment horizontal="centerContinuous"/>
    </xf>
    <xf numFmtId="0" fontId="0" fillId="3" borderId="0" xfId="0" applyFill="1" applyAlignment="1" applyProtection="1">
      <alignment horizontal="centerContinuous"/>
    </xf>
    <xf numFmtId="0" fontId="13"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xf>
    <xf numFmtId="0" fontId="38" fillId="0" borderId="32" xfId="0" applyFont="1" applyFill="1" applyBorder="1" applyAlignment="1">
      <alignment horizontal="left" vertical="top" wrapText="1"/>
    </xf>
    <xf numFmtId="0" fontId="38" fillId="0" borderId="32" xfId="0" applyFont="1" applyFill="1" applyBorder="1" applyAlignment="1">
      <alignment horizontal="center" vertical="center" wrapText="1"/>
    </xf>
    <xf numFmtId="0" fontId="38" fillId="0" borderId="32" xfId="0" applyFont="1" applyFill="1" applyBorder="1" applyAlignment="1">
      <alignment horizontal="left" vertical="center" wrapText="1"/>
    </xf>
    <xf numFmtId="0" fontId="38" fillId="0" borderId="32" xfId="0" applyFont="1" applyFill="1" applyBorder="1" applyAlignment="1">
      <alignment horizontal="center" vertical="top" wrapText="1"/>
    </xf>
    <xf numFmtId="0" fontId="38" fillId="0" borderId="32" xfId="0" applyFont="1" applyFill="1" applyBorder="1" applyAlignment="1">
      <alignment horizontal="left" vertical="top" wrapText="1" indent="1"/>
    </xf>
    <xf numFmtId="0" fontId="38" fillId="0" borderId="32" xfId="0" applyFont="1" applyFill="1" applyBorder="1" applyAlignment="1">
      <alignment horizontal="left" vertical="center" wrapText="1" indent="1"/>
    </xf>
    <xf numFmtId="0" fontId="39" fillId="0" borderId="0" xfId="0" applyFont="1"/>
    <xf numFmtId="0" fontId="39" fillId="0" borderId="32" xfId="0" applyFont="1" applyFill="1" applyBorder="1" applyAlignment="1">
      <alignment horizontal="left" vertical="top" wrapText="1"/>
    </xf>
    <xf numFmtId="0" fontId="40" fillId="0" borderId="32" xfId="0" applyFont="1" applyFill="1" applyBorder="1" applyAlignment="1">
      <alignment horizontal="center" vertical="top" wrapText="1"/>
    </xf>
    <xf numFmtId="0" fontId="40" fillId="0" borderId="32" xfId="0" applyFont="1" applyFill="1" applyBorder="1" applyAlignment="1">
      <alignment horizontal="left" vertical="center" wrapText="1" indent="1"/>
    </xf>
    <xf numFmtId="0" fontId="40" fillId="0" borderId="32" xfId="0" applyFont="1" applyFill="1" applyBorder="1" applyAlignment="1">
      <alignment horizontal="left" vertical="top" wrapText="1"/>
    </xf>
    <xf numFmtId="0" fontId="40" fillId="0" borderId="32" xfId="0" applyFont="1" applyFill="1" applyBorder="1" applyAlignment="1">
      <alignment horizontal="left" vertical="center" wrapText="1"/>
    </xf>
    <xf numFmtId="0" fontId="0" fillId="3" borderId="0" xfId="0" applyFill="1" applyProtection="1">
      <protection locked="0"/>
    </xf>
    <xf numFmtId="0" fontId="0" fillId="0" borderId="0" xfId="0" applyProtection="1">
      <protection locked="0"/>
    </xf>
    <xf numFmtId="0" fontId="10" fillId="0" borderId="1"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1" fillId="6" borderId="16"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0" fontId="0" fillId="2" borderId="0" xfId="0" applyFill="1" applyProtection="1">
      <protection locked="0"/>
    </xf>
    <xf numFmtId="0" fontId="3" fillId="5" borderId="0" xfId="0" applyFont="1" applyFill="1" applyProtection="1">
      <protection locked="0"/>
    </xf>
    <xf numFmtId="0" fontId="3" fillId="2" borderId="0" xfId="0" applyFont="1" applyFill="1" applyProtection="1">
      <protection locked="0"/>
    </xf>
    <xf numFmtId="0" fontId="0" fillId="0" borderId="0" xfId="0" applyFill="1" applyProtection="1">
      <protection locked="0"/>
    </xf>
    <xf numFmtId="0" fontId="0" fillId="5" borderId="0" xfId="0" applyFill="1" applyProtection="1">
      <protection locked="0"/>
    </xf>
    <xf numFmtId="0" fontId="0" fillId="5" borderId="0" xfId="0" applyFill="1" applyAlignment="1" applyProtection="1">
      <alignment horizontal="center"/>
      <protection locked="0"/>
    </xf>
    <xf numFmtId="0" fontId="0" fillId="0" borderId="0" xfId="0" applyBorder="1" applyAlignment="1" applyProtection="1">
      <alignment horizontal="center" vertical="center" textRotation="90"/>
      <protection locked="0"/>
    </xf>
    <xf numFmtId="0" fontId="0" fillId="0" borderId="10" xfId="0" applyBorder="1" applyAlignment="1" applyProtection="1">
      <alignment horizontal="center" vertical="center"/>
      <protection locked="0"/>
    </xf>
    <xf numFmtId="0" fontId="0" fillId="9" borderId="1"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6" fillId="0" borderId="0" xfId="0" applyNumberFormat="1"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4" borderId="0" xfId="0" applyFont="1" applyFill="1" applyBorder="1" applyAlignment="1" applyProtection="1">
      <alignment vertical="center"/>
      <protection locked="0"/>
    </xf>
    <xf numFmtId="0" fontId="6" fillId="12" borderId="0" xfId="0" applyFont="1" applyFill="1" applyBorder="1" applyAlignment="1" applyProtection="1">
      <alignment vertical="center"/>
      <protection locked="0"/>
    </xf>
    <xf numFmtId="0" fontId="6" fillId="8" borderId="0" xfId="0" applyFont="1" applyFill="1" applyBorder="1" applyAlignment="1" applyProtection="1">
      <alignment vertical="center"/>
      <protection locked="0"/>
    </xf>
    <xf numFmtId="0" fontId="6" fillId="0" borderId="0" xfId="0" applyNumberFormat="1"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0" fillId="7" borderId="0" xfId="0" applyFill="1" applyAlignment="1" applyProtection="1">
      <alignment vertical="center"/>
      <protection locked="0"/>
    </xf>
    <xf numFmtId="0" fontId="0" fillId="0" borderId="0" xfId="0" applyAlignment="1" applyProtection="1">
      <alignment horizontal="center" vertical="top"/>
      <protection locked="0"/>
    </xf>
    <xf numFmtId="0" fontId="2" fillId="0"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0" fillId="3" borderId="0" xfId="0" applyFill="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3" fillId="3" borderId="0" xfId="0" applyFont="1" applyFill="1" applyAlignment="1" applyProtection="1">
      <alignment horizontal="centerContinuous"/>
      <protection locked="0"/>
    </xf>
    <xf numFmtId="0" fontId="0" fillId="3" borderId="0" xfId="0" applyFill="1" applyAlignment="1" applyProtection="1">
      <alignment horizontal="centerContinuous"/>
      <protection locked="0"/>
    </xf>
    <xf numFmtId="0" fontId="0" fillId="2" borderId="5" xfId="0" applyFill="1" applyBorder="1" applyAlignment="1" applyProtection="1">
      <alignment horizontal="center" vertical="center"/>
      <protection locked="0"/>
    </xf>
    <xf numFmtId="0" fontId="7" fillId="10" borderId="1" xfId="0" applyFont="1" applyFill="1" applyBorder="1" applyAlignment="1" applyProtection="1">
      <alignment horizontal="center" vertical="center" wrapText="1"/>
      <protection locked="0"/>
    </xf>
    <xf numFmtId="0" fontId="10" fillId="6"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9" fillId="5" borderId="0" xfId="0" applyFont="1" applyFill="1" applyBorder="1" applyAlignment="1" applyProtection="1">
      <alignment vertical="center" wrapText="1"/>
    </xf>
    <xf numFmtId="0" fontId="19" fillId="5" borderId="0" xfId="0" applyFont="1" applyFill="1" applyBorder="1" applyAlignment="1" applyProtection="1">
      <alignment vertical="center"/>
    </xf>
    <xf numFmtId="0" fontId="42" fillId="5" borderId="0" xfId="0" applyFont="1" applyFill="1" applyBorder="1" applyAlignment="1" applyProtection="1">
      <alignment horizontal="right"/>
    </xf>
    <xf numFmtId="0" fontId="42" fillId="5" borderId="0" xfId="0" applyFont="1" applyFill="1" applyBorder="1" applyAlignment="1" applyProtection="1">
      <alignment horizontal="left"/>
    </xf>
    <xf numFmtId="0" fontId="0" fillId="0" borderId="0" xfId="0" applyAlignment="1">
      <alignment vertical="top" wrapText="1"/>
    </xf>
    <xf numFmtId="0" fontId="44" fillId="17" borderId="1" xfId="3" applyFont="1" applyFill="1" applyBorder="1" applyAlignment="1" applyProtection="1">
      <alignment horizontal="center" vertical="center" wrapText="1"/>
      <protection locked="0"/>
    </xf>
    <xf numFmtId="0" fontId="13" fillId="0" borderId="1" xfId="0" applyFont="1" applyBorder="1" applyAlignment="1" applyProtection="1">
      <alignment vertical="center" wrapText="1"/>
      <protection locked="0"/>
    </xf>
    <xf numFmtId="0" fontId="13" fillId="0" borderId="1" xfId="0" applyFont="1" applyFill="1" applyBorder="1" applyAlignment="1" applyProtection="1">
      <alignment vertical="center" wrapText="1"/>
      <protection locked="0"/>
    </xf>
    <xf numFmtId="0" fontId="0" fillId="0" borderId="0" xfId="0" applyAlignment="1">
      <alignment vertical="center" wrapText="1"/>
    </xf>
    <xf numFmtId="0" fontId="38" fillId="0" borderId="33" xfId="0" applyFont="1" applyBorder="1" applyAlignment="1" applyProtection="1">
      <alignment horizontal="left" vertical="top" wrapText="1"/>
      <protection locked="0"/>
    </xf>
    <xf numFmtId="0" fontId="38" fillId="0" borderId="34" xfId="0" applyFont="1" applyBorder="1" applyAlignment="1" applyProtection="1">
      <alignment horizontal="left" vertical="top" wrapText="1"/>
      <protection locked="0"/>
    </xf>
    <xf numFmtId="0" fontId="45" fillId="0" borderId="0" xfId="4" applyProtection="1">
      <protection locked="0"/>
    </xf>
    <xf numFmtId="0" fontId="2" fillId="0" borderId="1" xfId="0" applyFont="1" applyBorder="1" applyAlignment="1">
      <alignment horizontal="center" vertical="center"/>
    </xf>
    <xf numFmtId="0" fontId="14" fillId="13" borderId="1"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5" xfId="0" applyFont="1" applyFill="1" applyBorder="1" applyAlignment="1">
      <alignment horizontal="center" vertical="center"/>
    </xf>
    <xf numFmtId="0" fontId="8" fillId="11" borderId="6" xfId="0" applyFont="1" applyFill="1" applyBorder="1" applyAlignment="1">
      <alignment horizontal="center" vertical="center"/>
    </xf>
    <xf numFmtId="0" fontId="2" fillId="5" borderId="0" xfId="0" applyFont="1" applyFill="1" applyBorder="1" applyAlignment="1">
      <alignment horizontal="center"/>
    </xf>
    <xf numFmtId="0" fontId="15" fillId="5" borderId="0" xfId="0" applyFont="1" applyFill="1" applyBorder="1" applyAlignment="1">
      <alignment horizontal="center" vertical="top"/>
    </xf>
    <xf numFmtId="0" fontId="2" fillId="5" borderId="21" xfId="0" applyFont="1" applyFill="1" applyBorder="1" applyAlignment="1">
      <alignment horizontal="center"/>
    </xf>
    <xf numFmtId="0" fontId="25" fillId="5" borderId="0" xfId="0" applyFont="1" applyFill="1" applyBorder="1" applyAlignment="1" applyProtection="1">
      <alignment horizontal="center" vertical="center" wrapText="1"/>
    </xf>
    <xf numFmtId="0" fontId="8" fillId="11" borderId="11" xfId="0" applyFont="1" applyFill="1" applyBorder="1" applyAlignment="1" applyProtection="1">
      <alignment horizontal="center" vertical="center"/>
    </xf>
    <xf numFmtId="0" fontId="8" fillId="11" borderId="5" xfId="0" applyFont="1" applyFill="1" applyBorder="1" applyAlignment="1" applyProtection="1">
      <alignment horizontal="center" vertical="center"/>
    </xf>
    <xf numFmtId="0" fontId="8" fillId="11" borderId="6" xfId="0" applyFont="1" applyFill="1" applyBorder="1" applyAlignment="1" applyProtection="1">
      <alignment horizontal="center" vertical="center"/>
    </xf>
    <xf numFmtId="0" fontId="7" fillId="5" borderId="0" xfId="0" applyFont="1" applyFill="1" applyBorder="1" applyAlignment="1" applyProtection="1">
      <alignment horizontal="center"/>
    </xf>
    <xf numFmtId="0" fontId="7" fillId="5"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xf>
    <xf numFmtId="0" fontId="26" fillId="5" borderId="0" xfId="0" applyFont="1" applyFill="1" applyBorder="1" applyAlignment="1" applyProtection="1">
      <alignment horizontal="center" vertical="center"/>
    </xf>
    <xf numFmtId="0" fontId="13" fillId="0" borderId="7" xfId="0" applyFont="1" applyBorder="1" applyAlignment="1">
      <alignment horizontal="left" vertical="top" wrapText="1"/>
    </xf>
    <xf numFmtId="0" fontId="13" fillId="0" borderId="8" xfId="0" applyFont="1" applyBorder="1" applyAlignment="1">
      <alignment horizontal="left" vertical="top"/>
    </xf>
    <xf numFmtId="0" fontId="13" fillId="0" borderId="9" xfId="0" applyFont="1" applyBorder="1" applyAlignment="1">
      <alignment horizontal="left" vertical="top"/>
    </xf>
    <xf numFmtId="0" fontId="7" fillId="10" borderId="11" xfId="0" applyFont="1" applyFill="1" applyBorder="1" applyAlignment="1">
      <alignment horizontal="center"/>
    </xf>
    <xf numFmtId="0" fontId="7" fillId="10" borderId="5" xfId="0" applyFont="1" applyFill="1" applyBorder="1" applyAlignment="1">
      <alignment horizontal="center"/>
    </xf>
    <xf numFmtId="0" fontId="7" fillId="10" borderId="6" xfId="0" applyFont="1" applyFill="1" applyBorder="1" applyAlignment="1">
      <alignment horizontal="center"/>
    </xf>
    <xf numFmtId="0" fontId="13" fillId="0" borderId="23" xfId="0" applyFont="1" applyFill="1" applyBorder="1" applyAlignment="1">
      <alignment horizontal="left" vertical="top" wrapText="1"/>
    </xf>
    <xf numFmtId="0" fontId="13" fillId="0" borderId="21" xfId="0" applyFont="1" applyFill="1" applyBorder="1" applyAlignment="1">
      <alignment horizontal="left" vertical="top"/>
    </xf>
    <xf numFmtId="0" fontId="13" fillId="0" borderId="24" xfId="0" applyFont="1" applyFill="1" applyBorder="1" applyAlignment="1">
      <alignment horizontal="left" vertical="top"/>
    </xf>
    <xf numFmtId="0" fontId="13" fillId="5" borderId="0" xfId="0" applyFont="1" applyFill="1" applyBorder="1" applyAlignment="1">
      <alignment horizontal="left" vertical="center" wrapText="1"/>
    </xf>
    <xf numFmtId="0" fontId="13" fillId="0" borderId="23" xfId="0" applyFont="1" applyBorder="1" applyAlignment="1">
      <alignment horizontal="left" vertical="top" wrapText="1"/>
    </xf>
    <xf numFmtId="0" fontId="13" fillId="0" borderId="21" xfId="0" applyFont="1" applyBorder="1" applyAlignment="1">
      <alignment horizontal="left" vertical="top" wrapText="1"/>
    </xf>
    <xf numFmtId="0" fontId="13" fillId="0" borderId="24" xfId="0" applyFont="1" applyBorder="1" applyAlignment="1">
      <alignment horizontal="left" vertical="top" wrapText="1"/>
    </xf>
    <xf numFmtId="0" fontId="13" fillId="5" borderId="22" xfId="0" applyFont="1" applyFill="1" applyBorder="1" applyAlignment="1">
      <alignment horizontal="left" vertical="center" wrapText="1"/>
    </xf>
    <xf numFmtId="0" fontId="13" fillId="5" borderId="0" xfId="0" applyFont="1" applyFill="1" applyBorder="1" applyAlignment="1">
      <alignment horizontal="left" vertical="center"/>
    </xf>
    <xf numFmtId="0" fontId="13" fillId="5" borderId="10" xfId="0" applyFont="1" applyFill="1" applyBorder="1" applyAlignment="1">
      <alignment horizontal="left" vertical="center"/>
    </xf>
    <xf numFmtId="0" fontId="34" fillId="5" borderId="0" xfId="0" applyFont="1" applyFill="1" applyBorder="1" applyAlignment="1">
      <alignment horizontal="left" vertical="center" wrapText="1"/>
    </xf>
    <xf numFmtId="0" fontId="30" fillId="5" borderId="2" xfId="0" applyFont="1" applyFill="1" applyBorder="1" applyAlignment="1" applyProtection="1">
      <alignment horizontal="left" vertical="top" wrapText="1"/>
      <protection locked="0"/>
    </xf>
    <xf numFmtId="0" fontId="30" fillId="5" borderId="4" xfId="0" applyFont="1" applyFill="1" applyBorder="1" applyAlignment="1" applyProtection="1">
      <alignment horizontal="left" vertical="top" wrapText="1"/>
      <protection locked="0"/>
    </xf>
    <xf numFmtId="0" fontId="19" fillId="7" borderId="2" xfId="0" applyFont="1" applyFill="1" applyBorder="1" applyAlignment="1">
      <alignment horizontal="center" vertical="center"/>
    </xf>
    <xf numFmtId="0" fontId="19" fillId="7" borderId="4" xfId="0" applyFont="1" applyFill="1" applyBorder="1" applyAlignment="1">
      <alignment horizontal="center" vertical="center"/>
    </xf>
    <xf numFmtId="0" fontId="19" fillId="9" borderId="30" xfId="0" applyFont="1" applyFill="1" applyBorder="1" applyAlignment="1">
      <alignment horizontal="center" vertical="center"/>
    </xf>
    <xf numFmtId="0" fontId="19" fillId="9" borderId="29"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4"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4" xfId="0" applyFont="1" applyFill="1" applyBorder="1" applyAlignment="1">
      <alignment horizontal="center" vertical="center"/>
    </xf>
    <xf numFmtId="0" fontId="18" fillId="2" borderId="2" xfId="0" applyFont="1" applyFill="1" applyBorder="1" applyAlignment="1" applyProtection="1">
      <alignment horizontal="center" vertical="center" textRotation="90"/>
      <protection locked="0"/>
    </xf>
    <xf numFmtId="0" fontId="18" fillId="2" borderId="4" xfId="0" applyFont="1" applyFill="1" applyBorder="1" applyAlignment="1" applyProtection="1">
      <alignment horizontal="center" vertical="center" textRotation="90"/>
      <protection locked="0"/>
    </xf>
    <xf numFmtId="0" fontId="8" fillId="11" borderId="7"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9"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29" xfId="0" applyFont="1" applyFill="1" applyBorder="1" applyAlignment="1">
      <alignment horizontal="center" vertical="center"/>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7" fillId="10" borderId="21" xfId="0" applyFont="1" applyFill="1" applyBorder="1" applyAlignment="1">
      <alignment horizontal="center" vertical="center"/>
    </xf>
    <xf numFmtId="0" fontId="20" fillId="10" borderId="3" xfId="0" applyFont="1" applyFill="1" applyBorder="1" applyAlignment="1">
      <alignment horizontal="center" vertical="center" textRotation="90"/>
    </xf>
    <xf numFmtId="0" fontId="20" fillId="10" borderId="4" xfId="0" applyFont="1" applyFill="1" applyBorder="1" applyAlignment="1">
      <alignment horizontal="center" vertical="center" textRotation="90"/>
    </xf>
    <xf numFmtId="0" fontId="20" fillId="10" borderId="29" xfId="0" applyFont="1" applyFill="1" applyBorder="1" applyAlignment="1">
      <alignment horizontal="center" vertical="center"/>
    </xf>
    <xf numFmtId="0" fontId="20" fillId="10" borderId="4" xfId="0" applyFont="1" applyFill="1" applyBorder="1" applyAlignment="1">
      <alignment horizontal="center" vertical="center"/>
    </xf>
    <xf numFmtId="0" fontId="8" fillId="11" borderId="1" xfId="0" applyFont="1" applyFill="1" applyBorder="1" applyAlignment="1" applyProtection="1">
      <alignment horizontal="center" vertical="center"/>
    </xf>
    <xf numFmtId="0" fontId="8" fillId="11" borderId="14"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textRotation="90"/>
      <protection locked="0"/>
    </xf>
    <xf numFmtId="0" fontId="2" fillId="0" borderId="0" xfId="0" applyFont="1" applyBorder="1" applyAlignment="1" applyProtection="1">
      <alignment horizontal="center"/>
      <protection locked="0"/>
    </xf>
    <xf numFmtId="0" fontId="5" fillId="3" borderId="0" xfId="0" applyFont="1" applyFill="1" applyAlignment="1" applyProtection="1">
      <alignment horizontal="center" vertical="center"/>
      <protection locked="0"/>
    </xf>
    <xf numFmtId="0" fontId="4" fillId="0" borderId="0" xfId="0" applyFont="1" applyFill="1" applyBorder="1" applyAlignment="1" applyProtection="1">
      <alignment horizontal="center" wrapText="1"/>
      <protection locked="0"/>
    </xf>
    <xf numFmtId="0" fontId="7" fillId="10" borderId="2" xfId="0" applyFont="1" applyFill="1" applyBorder="1" applyAlignment="1" applyProtection="1">
      <alignment horizontal="center" vertical="center" wrapText="1"/>
      <protection locked="0"/>
    </xf>
    <xf numFmtId="0" fontId="7" fillId="10" borderId="4"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8" xfId="0" applyFont="1" applyFill="1" applyBorder="1" applyAlignment="1" applyProtection="1">
      <alignment horizontal="center" vertical="center" wrapText="1"/>
      <protection locked="0"/>
    </xf>
    <xf numFmtId="0" fontId="7" fillId="10" borderId="9" xfId="0" applyFont="1" applyFill="1" applyBorder="1" applyAlignment="1" applyProtection="1">
      <alignment horizontal="center" vertical="center" wrapText="1"/>
      <protection locked="0"/>
    </xf>
    <xf numFmtId="0" fontId="9" fillId="2" borderId="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8" fillId="11" borderId="14" xfId="0" applyFont="1" applyFill="1" applyBorder="1" applyAlignment="1">
      <alignment horizontal="center" vertical="center"/>
    </xf>
    <xf numFmtId="0" fontId="7" fillId="10" borderId="2"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8" fillId="13" borderId="7" xfId="0" applyFont="1" applyFill="1" applyBorder="1" applyAlignment="1">
      <alignment horizontal="center" vertical="center"/>
    </xf>
    <xf numFmtId="0" fontId="8" fillId="13" borderId="8" xfId="0" applyFont="1" applyFill="1" applyBorder="1" applyAlignment="1">
      <alignment horizontal="center" vertical="center"/>
    </xf>
    <xf numFmtId="0" fontId="7" fillId="10" borderId="13"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8" fillId="13" borderId="9" xfId="0" applyFont="1" applyFill="1" applyBorder="1" applyAlignment="1">
      <alignment horizontal="center" vertical="center"/>
    </xf>
    <xf numFmtId="0" fontId="7" fillId="10"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4" fillId="5" borderId="0" xfId="0" applyFont="1" applyFill="1" applyBorder="1" applyAlignment="1">
      <alignment horizontal="left" vertical="center"/>
    </xf>
    <xf numFmtId="0" fontId="13" fillId="5" borderId="0" xfId="0" applyFont="1" applyFill="1" applyAlignment="1">
      <alignment horizontal="left" vertical="center" wrapText="1"/>
    </xf>
    <xf numFmtId="0" fontId="34" fillId="5" borderId="0" xfId="0" applyFont="1" applyFill="1" applyAlignment="1">
      <alignment horizontal="left" vertical="center" wrapText="1"/>
    </xf>
    <xf numFmtId="0" fontId="34" fillId="5" borderId="0" xfId="0" applyFont="1" applyFill="1" applyBorder="1" applyAlignment="1">
      <alignment horizontal="left" vertical="top" wrapText="1"/>
    </xf>
    <xf numFmtId="0" fontId="15" fillId="5" borderId="0" xfId="0" applyFont="1" applyFill="1" applyBorder="1" applyAlignment="1">
      <alignment horizontal="left" vertical="center"/>
    </xf>
    <xf numFmtId="0" fontId="36" fillId="5" borderId="0" xfId="0" applyFont="1" applyFill="1" applyBorder="1" applyAlignment="1">
      <alignment horizontal="left" vertical="center"/>
    </xf>
    <xf numFmtId="0" fontId="13" fillId="5" borderId="0" xfId="0" applyFont="1" applyFill="1" applyBorder="1" applyAlignment="1">
      <alignment horizontal="left" vertical="top" wrapText="1"/>
    </xf>
  </cellXfs>
  <cellStyles count="5">
    <cellStyle name="Köprü" xfId="4" builtinId="8"/>
    <cellStyle name="Normal" xfId="0" builtinId="0"/>
    <cellStyle name="Normal 2" xfId="2"/>
    <cellStyle name="Normal 3" xfId="3"/>
    <cellStyle name="Yüzde" xfId="1" builtinId="5"/>
  </cellStyles>
  <dxfs count="1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Light16"/>
  <colors>
    <mruColors>
      <color rgb="FFFFFF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4</xdr:row>
      <xdr:rowOff>466725</xdr:rowOff>
    </xdr:from>
    <xdr:to>
      <xdr:col>4</xdr:col>
      <xdr:colOff>828675</xdr:colOff>
      <xdr:row>5</xdr:row>
      <xdr:rowOff>1628775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981325" y="1533525"/>
          <a:ext cx="1905000" cy="190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173935</xdr:colOff>
      <xdr:row>1</xdr:row>
      <xdr:rowOff>33131</xdr:rowOff>
    </xdr:from>
    <xdr:to>
      <xdr:col>4</xdr:col>
      <xdr:colOff>1524000</xdr:colOff>
      <xdr:row>1</xdr:row>
      <xdr:rowOff>347870</xdr:rowOff>
    </xdr:to>
    <xdr:sp macro="[0]!etki" textlink="">
      <xdr:nvSpPr>
        <xdr:cNvPr id="3" name="Dikdörtgen 2" hidden="1"/>
        <xdr:cNvSpPr/>
      </xdr:nvSpPr>
      <xdr:spPr>
        <a:xfrm>
          <a:off x="5251174" y="281609"/>
          <a:ext cx="1350065" cy="314739"/>
        </a:xfrm>
        <a:prstGeom prst="rect">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Etki</a:t>
          </a:r>
        </a:p>
      </xdr:txBody>
    </xdr:sp>
    <xdr:clientData/>
  </xdr:twoCellAnchor>
  <xdr:twoCellAnchor>
    <xdr:from>
      <xdr:col>6</xdr:col>
      <xdr:colOff>190500</xdr:colOff>
      <xdr:row>1</xdr:row>
      <xdr:rowOff>33131</xdr:rowOff>
    </xdr:from>
    <xdr:to>
      <xdr:col>6</xdr:col>
      <xdr:colOff>1540565</xdr:colOff>
      <xdr:row>1</xdr:row>
      <xdr:rowOff>347870</xdr:rowOff>
    </xdr:to>
    <xdr:sp macro="[0]!olasilik" textlink="">
      <xdr:nvSpPr>
        <xdr:cNvPr id="4" name="olasilik1"/>
        <xdr:cNvSpPr/>
      </xdr:nvSpPr>
      <xdr:spPr>
        <a:xfrm>
          <a:off x="6982239" y="281609"/>
          <a:ext cx="1350065" cy="314739"/>
        </a:xfrm>
        <a:prstGeom prst="rect">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Olasılık</a:t>
          </a:r>
        </a:p>
      </xdr:txBody>
    </xdr:sp>
    <xdr:clientData/>
  </xdr:twoCellAnchor>
  <xdr:twoCellAnchor>
    <xdr:from>
      <xdr:col>4</xdr:col>
      <xdr:colOff>215347</xdr:colOff>
      <xdr:row>1</xdr:row>
      <xdr:rowOff>24848</xdr:rowOff>
    </xdr:from>
    <xdr:to>
      <xdr:col>4</xdr:col>
      <xdr:colOff>1565412</xdr:colOff>
      <xdr:row>1</xdr:row>
      <xdr:rowOff>339587</xdr:rowOff>
    </xdr:to>
    <xdr:sp macro="[0]!etki" textlink="">
      <xdr:nvSpPr>
        <xdr:cNvPr id="8" name="etki1"/>
        <xdr:cNvSpPr/>
      </xdr:nvSpPr>
      <xdr:spPr>
        <a:xfrm>
          <a:off x="5292586" y="273326"/>
          <a:ext cx="1350065" cy="314739"/>
        </a:xfrm>
        <a:prstGeom prst="rect">
          <a:avLst/>
        </a:prstGeom>
        <a:solidFill>
          <a:schemeClr val="accent1">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Etki</a:t>
          </a:r>
        </a:p>
      </xdr:txBody>
    </xdr:sp>
    <xdr:clientData/>
  </xdr:twoCellAnchor>
  <xdr:twoCellAnchor editAs="oneCell">
    <xdr:from>
      <xdr:col>1</xdr:col>
      <xdr:colOff>911087</xdr:colOff>
      <xdr:row>14</xdr:row>
      <xdr:rowOff>16564</xdr:rowOff>
    </xdr:from>
    <xdr:to>
      <xdr:col>9</xdr:col>
      <xdr:colOff>267695</xdr:colOff>
      <xdr:row>21</xdr:row>
      <xdr:rowOff>666281</xdr:rowOff>
    </xdr:to>
    <xdr:pic>
      <xdr:nvPicPr>
        <xdr:cNvPr id="10" name="etki2" hidden="1"/>
        <xdr:cNvPicPr>
          <a:picLocks noChangeAspect="1"/>
        </xdr:cNvPicPr>
      </xdr:nvPicPr>
      <xdr:blipFill>
        <a:blip xmlns:r="http://schemas.openxmlformats.org/officeDocument/2006/relationships" r:embed="rId1" cstate="print"/>
        <a:stretch>
          <a:fillRect/>
        </a:stretch>
      </xdr:blipFill>
      <xdr:spPr>
        <a:xfrm>
          <a:off x="1557130" y="1027042"/>
          <a:ext cx="8600000" cy="5008282"/>
        </a:xfrm>
        <a:prstGeom prst="rect">
          <a:avLst/>
        </a:prstGeom>
      </xdr:spPr>
    </xdr:pic>
    <xdr:clientData/>
  </xdr:twoCellAnchor>
  <xdr:twoCellAnchor editAs="oneCell">
    <xdr:from>
      <xdr:col>2</xdr:col>
      <xdr:colOff>488674</xdr:colOff>
      <xdr:row>3</xdr:row>
      <xdr:rowOff>0</xdr:rowOff>
    </xdr:from>
    <xdr:to>
      <xdr:col>8</xdr:col>
      <xdr:colOff>271013</xdr:colOff>
      <xdr:row>20</xdr:row>
      <xdr:rowOff>25540</xdr:rowOff>
    </xdr:to>
    <xdr:pic>
      <xdr:nvPicPr>
        <xdr:cNvPr id="12" name="olasilik2" hidden="1"/>
        <xdr:cNvPicPr>
          <a:picLocks noChangeAspect="1"/>
        </xdr:cNvPicPr>
      </xdr:nvPicPr>
      <xdr:blipFill>
        <a:blip xmlns:r="http://schemas.openxmlformats.org/officeDocument/2006/relationships" r:embed="rId2" cstate="print"/>
        <a:stretch>
          <a:fillRect/>
        </a:stretch>
      </xdr:blipFill>
      <xdr:spPr>
        <a:xfrm>
          <a:off x="3520109" y="1010478"/>
          <a:ext cx="5257143" cy="33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190500</xdr:colOff>
      <xdr:row>2</xdr:row>
      <xdr:rowOff>22412</xdr:rowOff>
    </xdr:from>
    <xdr:to>
      <xdr:col>10</xdr:col>
      <xdr:colOff>1540565</xdr:colOff>
      <xdr:row>2</xdr:row>
      <xdr:rowOff>337151</xdr:rowOff>
    </xdr:to>
    <xdr:sp macro="[0]!Module1.etki1" textlink="">
      <xdr:nvSpPr>
        <xdr:cNvPr id="2" name="etki1"/>
        <xdr:cNvSpPr/>
      </xdr:nvSpPr>
      <xdr:spPr>
        <a:xfrm>
          <a:off x="14993471" y="459441"/>
          <a:ext cx="1350065" cy="314739"/>
        </a:xfrm>
        <a:prstGeom prst="rect">
          <a:avLst/>
        </a:prstGeom>
        <a:solidFill>
          <a:schemeClr val="accent1">
            <a:lumMod val="20000"/>
            <a:lumOff val="8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Etki</a:t>
          </a:r>
        </a:p>
      </xdr:txBody>
    </xdr:sp>
    <xdr:clientData/>
  </xdr:twoCellAnchor>
  <xdr:twoCellAnchor>
    <xdr:from>
      <xdr:col>12</xdr:col>
      <xdr:colOff>224118</xdr:colOff>
      <xdr:row>2</xdr:row>
      <xdr:rowOff>33619</xdr:rowOff>
    </xdr:from>
    <xdr:to>
      <xdr:col>12</xdr:col>
      <xdr:colOff>1574183</xdr:colOff>
      <xdr:row>2</xdr:row>
      <xdr:rowOff>348358</xdr:rowOff>
    </xdr:to>
    <xdr:sp macro="[0]!Module1.olasilik1" textlink="">
      <xdr:nvSpPr>
        <xdr:cNvPr id="3" name="olasilik1"/>
        <xdr:cNvSpPr/>
      </xdr:nvSpPr>
      <xdr:spPr>
        <a:xfrm>
          <a:off x="16741589" y="470648"/>
          <a:ext cx="1350065" cy="314739"/>
        </a:xfrm>
        <a:prstGeom prst="rect">
          <a:avLst/>
        </a:prstGeom>
        <a:solidFill>
          <a:schemeClr val="accent1">
            <a:lumMod val="20000"/>
            <a:lumOff val="8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tr-T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tr-TR">
              <a:ln w="0"/>
              <a:solidFill>
                <a:schemeClr val="tx1"/>
              </a:solidFill>
              <a:effectLst>
                <a:outerShdw blurRad="38100" dist="19050" dir="2700000" algn="tl" rotWithShape="0">
                  <a:schemeClr val="dk1">
                    <a:alpha val="40000"/>
                  </a:schemeClr>
                </a:outerShdw>
              </a:effectLst>
            </a:rPr>
            <a:t>Olasılık</a:t>
          </a:r>
        </a:p>
      </xdr:txBody>
    </xdr:sp>
    <xdr:clientData/>
  </xdr:twoCellAnchor>
  <xdr:twoCellAnchor editAs="oneCell">
    <xdr:from>
      <xdr:col>6</xdr:col>
      <xdr:colOff>1255059</xdr:colOff>
      <xdr:row>14</xdr:row>
      <xdr:rowOff>22411</xdr:rowOff>
    </xdr:from>
    <xdr:to>
      <xdr:col>16</xdr:col>
      <xdr:colOff>49912</xdr:colOff>
      <xdr:row>19</xdr:row>
      <xdr:rowOff>26926</xdr:rowOff>
    </xdr:to>
    <xdr:pic>
      <xdr:nvPicPr>
        <xdr:cNvPr id="4" name="etki2" hidden="1"/>
        <xdr:cNvPicPr>
          <a:picLocks noChangeAspect="1"/>
        </xdr:cNvPicPr>
      </xdr:nvPicPr>
      <xdr:blipFill>
        <a:blip xmlns:r="http://schemas.openxmlformats.org/officeDocument/2006/relationships" r:embed="rId1" cstate="print"/>
        <a:stretch>
          <a:fillRect/>
        </a:stretch>
      </xdr:blipFill>
      <xdr:spPr>
        <a:xfrm>
          <a:off x="11665324" y="1187823"/>
          <a:ext cx="8600000" cy="5008282"/>
        </a:xfrm>
        <a:prstGeom prst="rect">
          <a:avLst/>
        </a:prstGeom>
      </xdr:spPr>
    </xdr:pic>
    <xdr:clientData/>
  </xdr:twoCellAnchor>
  <xdr:twoCellAnchor editAs="oneCell">
    <xdr:from>
      <xdr:col>8</xdr:col>
      <xdr:colOff>145676</xdr:colOff>
      <xdr:row>14</xdr:row>
      <xdr:rowOff>56028</xdr:rowOff>
    </xdr:from>
    <xdr:to>
      <xdr:col>14</xdr:col>
      <xdr:colOff>685142</xdr:colOff>
      <xdr:row>17</xdr:row>
      <xdr:rowOff>411927</xdr:rowOff>
    </xdr:to>
    <xdr:pic>
      <xdr:nvPicPr>
        <xdr:cNvPr id="6" name="olasilik2" hidden="1"/>
        <xdr:cNvPicPr>
          <a:picLocks noChangeAspect="1"/>
        </xdr:cNvPicPr>
      </xdr:nvPicPr>
      <xdr:blipFill>
        <a:blip xmlns:r="http://schemas.openxmlformats.org/officeDocument/2006/relationships" r:embed="rId2" cstate="print"/>
        <a:stretch>
          <a:fillRect/>
        </a:stretch>
      </xdr:blipFill>
      <xdr:spPr>
        <a:xfrm>
          <a:off x="13659970" y="1221440"/>
          <a:ext cx="5257143" cy="3380952"/>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3">
    <tabColor theme="5" tint="0.59999389629810485"/>
    <pageSetUpPr fitToPage="1"/>
  </sheetPr>
  <dimension ref="A1:AF31"/>
  <sheetViews>
    <sheetView zoomScale="90" zoomScaleNormal="90" workbookViewId="0">
      <pane ySplit="1" topLeftCell="A2" activePane="bottomLeft" state="frozen"/>
      <selection pane="bottomLeft" activeCell="B2" sqref="B2"/>
    </sheetView>
  </sheetViews>
  <sheetFormatPr defaultColWidth="0" defaultRowHeight="14.4" zeroHeight="1"/>
  <cols>
    <col min="1" max="1" width="5.6640625" customWidth="1"/>
    <col min="2" max="2" width="8.6640625" customWidth="1"/>
    <col min="3" max="3" width="11" bestFit="1" customWidth="1"/>
    <col min="4" max="8" width="7.33203125" customWidth="1"/>
    <col min="9" max="9" width="4.6640625" customWidth="1"/>
    <col min="10" max="10" width="8.6640625" customWidth="1"/>
    <col min="11" max="11" width="5.6640625" customWidth="1"/>
    <col min="12" max="12" width="4.6640625" customWidth="1"/>
    <col min="13" max="14" width="9.109375" customWidth="1"/>
    <col min="15" max="15" width="8.6640625" customWidth="1"/>
    <col min="16" max="16" width="11" customWidth="1"/>
    <col min="17" max="21" width="7.33203125" customWidth="1"/>
    <col min="22" max="22" width="4.6640625" customWidth="1"/>
    <col min="23" max="23" width="8.6640625" customWidth="1"/>
    <col min="24" max="24" width="5.6640625" customWidth="1"/>
    <col min="25" max="25" width="4.6640625" customWidth="1"/>
    <col min="26" max="26" width="5.6640625" customWidth="1"/>
    <col min="27" max="31" width="9.109375" style="10" customWidth="1"/>
    <col min="32" max="32" width="0" hidden="1" customWidth="1"/>
    <col min="33" max="16384" width="9.109375" hidden="1"/>
  </cols>
  <sheetData>
    <row r="1" spans="1:31" s="3" customFormat="1" ht="19.5" customHeight="1">
      <c r="A1" s="200" t="s">
        <v>176</v>
      </c>
      <c r="B1" s="201"/>
      <c r="C1" s="201"/>
      <c r="D1" s="201"/>
      <c r="E1" s="201"/>
      <c r="F1" s="201"/>
      <c r="G1" s="201"/>
      <c r="H1" s="201"/>
      <c r="I1" s="201"/>
      <c r="J1" s="201"/>
      <c r="K1" s="201"/>
      <c r="L1" s="201"/>
      <c r="M1" s="201"/>
      <c r="N1" s="201"/>
      <c r="O1" s="201"/>
      <c r="P1" s="201"/>
      <c r="Q1" s="201"/>
      <c r="R1" s="201"/>
      <c r="S1" s="201"/>
      <c r="T1" s="201"/>
      <c r="U1" s="201"/>
      <c r="V1" s="201"/>
      <c r="W1" s="201"/>
      <c r="X1" s="201"/>
      <c r="Y1" s="201"/>
      <c r="Z1" s="202"/>
      <c r="AA1" s="10"/>
      <c r="AB1" s="10"/>
      <c r="AC1" s="10"/>
      <c r="AD1" s="10"/>
      <c r="AE1" s="10"/>
    </row>
    <row r="2" spans="1:31" s="3" customFormat="1">
      <c r="A2" s="40"/>
      <c r="B2" s="41" t="s">
        <v>202</v>
      </c>
      <c r="C2" s="41"/>
      <c r="D2" s="18"/>
      <c r="E2" s="18"/>
      <c r="F2" s="18"/>
      <c r="G2" s="18"/>
      <c r="H2" s="18"/>
      <c r="I2" s="18"/>
      <c r="J2" s="18"/>
      <c r="K2" s="18"/>
      <c r="L2" s="18"/>
      <c r="M2" s="18"/>
      <c r="N2" s="18"/>
      <c r="O2" s="18"/>
      <c r="P2" s="18"/>
      <c r="Q2" s="18"/>
      <c r="R2" s="18"/>
      <c r="S2" s="18"/>
      <c r="T2" s="18"/>
      <c r="U2" s="18"/>
      <c r="V2" s="18"/>
      <c r="W2" s="18"/>
      <c r="X2" s="18"/>
      <c r="Y2" s="18"/>
      <c r="Z2" s="16"/>
      <c r="AA2" s="10"/>
      <c r="AB2" s="10"/>
      <c r="AC2" s="10"/>
      <c r="AD2" s="10"/>
      <c r="AE2" s="10"/>
    </row>
    <row r="3" spans="1:31" s="3" customFormat="1">
      <c r="A3" s="17"/>
      <c r="B3" s="203" t="s">
        <v>177</v>
      </c>
      <c r="C3" s="203"/>
      <c r="D3" s="203"/>
      <c r="E3" s="203"/>
      <c r="F3" s="203"/>
      <c r="G3" s="203"/>
      <c r="H3" s="203"/>
      <c r="I3" s="18"/>
      <c r="J3" s="18"/>
      <c r="K3" s="18"/>
      <c r="L3" s="18"/>
      <c r="M3" s="16"/>
      <c r="N3" s="17"/>
      <c r="O3" s="203" t="s">
        <v>178</v>
      </c>
      <c r="P3" s="203"/>
      <c r="Q3" s="203"/>
      <c r="R3" s="203"/>
      <c r="S3" s="203"/>
      <c r="T3" s="203"/>
      <c r="U3" s="203"/>
      <c r="V3" s="18"/>
      <c r="W3" s="18"/>
      <c r="X3" s="18"/>
      <c r="Y3" s="18"/>
      <c r="Z3" s="16"/>
      <c r="AA3" s="10"/>
      <c r="AB3" s="10"/>
      <c r="AC3" s="10"/>
      <c r="AD3" s="10"/>
      <c r="AE3" s="10"/>
    </row>
    <row r="4" spans="1:31" s="3" customFormat="1" ht="15" customHeight="1">
      <c r="A4" s="17"/>
      <c r="B4" s="204" t="s">
        <v>179</v>
      </c>
      <c r="C4" s="204"/>
      <c r="D4" s="204"/>
      <c r="E4" s="204"/>
      <c r="F4" s="204"/>
      <c r="G4" s="204"/>
      <c r="H4" s="204"/>
      <c r="I4" s="18"/>
      <c r="J4" s="18"/>
      <c r="K4" s="18"/>
      <c r="L4" s="18"/>
      <c r="M4" s="16"/>
      <c r="N4" s="17"/>
      <c r="O4" s="204" t="s">
        <v>179</v>
      </c>
      <c r="P4" s="204"/>
      <c r="Q4" s="204"/>
      <c r="R4" s="204"/>
      <c r="S4" s="204"/>
      <c r="T4" s="204"/>
      <c r="U4" s="204"/>
      <c r="V4" s="18"/>
      <c r="W4" s="18"/>
      <c r="X4" s="18"/>
      <c r="Y4" s="18"/>
      <c r="Z4" s="16"/>
      <c r="AA4" s="10"/>
      <c r="AB4" s="10"/>
      <c r="AC4" s="10"/>
      <c r="AD4" s="10"/>
      <c r="AE4" s="10"/>
    </row>
    <row r="5" spans="1:31" s="3" customFormat="1" ht="15" customHeight="1">
      <c r="A5" s="17"/>
      <c r="B5" s="19"/>
      <c r="C5" s="19"/>
      <c r="D5" s="19"/>
      <c r="E5" s="19"/>
      <c r="F5" s="19"/>
      <c r="G5" s="19"/>
      <c r="H5" s="19"/>
      <c r="I5" s="18"/>
      <c r="J5" s="18"/>
      <c r="K5" s="20"/>
      <c r="L5" s="20"/>
      <c r="M5" s="16"/>
      <c r="N5" s="17"/>
      <c r="O5" s="19"/>
      <c r="P5" s="19"/>
      <c r="Q5" s="19"/>
      <c r="R5" s="19"/>
      <c r="S5" s="19"/>
      <c r="T5" s="19"/>
      <c r="U5" s="19"/>
      <c r="V5" s="18"/>
      <c r="W5" s="18"/>
      <c r="X5" s="18"/>
      <c r="Y5" s="18"/>
      <c r="Z5" s="16"/>
      <c r="AA5" s="10"/>
      <c r="AB5" s="10"/>
      <c r="AC5" s="10"/>
      <c r="AD5" s="10"/>
      <c r="AE5" s="10"/>
    </row>
    <row r="6" spans="1:31" ht="36.9" customHeight="1">
      <c r="A6" s="17"/>
      <c r="B6" s="199" t="s">
        <v>166</v>
      </c>
      <c r="C6" s="27" t="s">
        <v>148</v>
      </c>
      <c r="D6" s="6" t="str">
        <f>IF('Risk - Analizi'!AK100=0,"",'Risk - Analizi'!AK100)</f>
        <v/>
      </c>
      <c r="E6" s="6" t="str">
        <f>IF('Risk - Analizi'!AL100=0,"",'Risk - Analizi'!AL100)</f>
        <v/>
      </c>
      <c r="F6" s="5">
        <f>IF('Risk - Analizi'!AM100=0,"",'Risk - Analizi'!AM100)</f>
        <v>1</v>
      </c>
      <c r="G6" s="9" t="str">
        <f>IF('Risk - Analizi'!AN100=0,"",'Risk - Analizi'!AN100)</f>
        <v/>
      </c>
      <c r="H6" s="9">
        <f>IF('Risk - Analizi'!AO100=0,"",'Risk - Analizi'!AO100)</f>
        <v>3</v>
      </c>
      <c r="I6" s="18"/>
      <c r="J6" s="205" t="s">
        <v>181</v>
      </c>
      <c r="K6" s="205"/>
      <c r="L6" s="205"/>
      <c r="M6" s="16"/>
      <c r="N6" s="17"/>
      <c r="O6" s="199" t="s">
        <v>166</v>
      </c>
      <c r="P6" s="27" t="s">
        <v>148</v>
      </c>
      <c r="Q6" s="6">
        <f>IF('Risk - Yönetimi'!AQ100=0,"",'Risk - Yönetimi'!AQ100)</f>
        <v>1</v>
      </c>
      <c r="R6" s="6" t="str">
        <f>IF('Risk - Yönetimi'!AR100=0,"",'Risk - Yönetimi'!AR100)</f>
        <v/>
      </c>
      <c r="S6" s="5" t="str">
        <f>IF('Risk - Yönetimi'!AS100=0,"",'Risk - Yönetimi'!AS100)</f>
        <v/>
      </c>
      <c r="T6" s="9" t="str">
        <f>IF('Risk - Yönetimi'!AT100=0,"",'Risk - Yönetimi'!AT100)</f>
        <v/>
      </c>
      <c r="U6" s="9" t="str">
        <f>IF('Risk - Yönetimi'!AU100=0,"",'Risk - Yönetimi'!AU100)</f>
        <v/>
      </c>
      <c r="V6" s="18"/>
      <c r="W6" s="205" t="s">
        <v>181</v>
      </c>
      <c r="X6" s="205"/>
      <c r="Y6" s="205"/>
      <c r="Z6" s="16"/>
    </row>
    <row r="7" spans="1:31" ht="36.9" customHeight="1">
      <c r="A7" s="17"/>
      <c r="B7" s="199"/>
      <c r="C7" s="27" t="s">
        <v>149</v>
      </c>
      <c r="D7" s="7" t="str">
        <f>IF('Risk - Analizi'!AF100=0,"",'Risk - Analizi'!AF100)</f>
        <v/>
      </c>
      <c r="E7" s="6">
        <f>IF('Risk - Analizi'!AG100=0,"",'Risk - Analizi'!AG100)</f>
        <v>1</v>
      </c>
      <c r="F7" s="5">
        <f>IF('Risk - Analizi'!AH100=0,"",'Risk - Analizi'!AH100)</f>
        <v>9</v>
      </c>
      <c r="G7" s="9">
        <f>IF('Risk - Analizi'!AI100=0,"",'Risk - Analizi'!AI100)</f>
        <v>5</v>
      </c>
      <c r="H7" s="9">
        <f>IF('Risk - Analizi'!AJ100=0,"",'Risk - Analizi'!AJ100)</f>
        <v>1</v>
      </c>
      <c r="I7" s="18"/>
      <c r="J7" s="30" t="s">
        <v>182</v>
      </c>
      <c r="K7" s="34">
        <f>IF(SUM($L$7:$L$10)=0,"",L7/SUM($L$7:$L$10))</f>
        <v>0.14754098360655737</v>
      </c>
      <c r="L7" s="24">
        <f>SUM(G6:H7)</f>
        <v>9</v>
      </c>
      <c r="M7" s="16"/>
      <c r="N7" s="17"/>
      <c r="O7" s="199"/>
      <c r="P7" s="27" t="s">
        <v>149</v>
      </c>
      <c r="Q7" s="7">
        <f>IF('Risk - Yönetimi'!AL100=0,"",'Risk - Yönetimi'!AL100)</f>
        <v>1</v>
      </c>
      <c r="R7" s="6">
        <f>IF('Risk - Yönetimi'!AM100=0,"",'Risk - Yönetimi'!AM100)</f>
        <v>2</v>
      </c>
      <c r="S7" s="5">
        <f>IF('Risk - Yönetimi'!AN100=0,"",'Risk - Yönetimi'!AN100)</f>
        <v>2</v>
      </c>
      <c r="T7" s="9">
        <f>IF('Risk - Yönetimi'!AO100=0,"",'Risk - Yönetimi'!AO100)</f>
        <v>3</v>
      </c>
      <c r="U7" s="9" t="str">
        <f>IF('Risk - Yönetimi'!AP100=0,"",'Risk - Yönetimi'!AP100)</f>
        <v/>
      </c>
      <c r="V7" s="18"/>
      <c r="W7" s="30" t="s">
        <v>182</v>
      </c>
      <c r="X7" s="38">
        <f>IF(SUM($L$7:$L$10)=0,"",Y7/SUM($L$7:$L$10))</f>
        <v>4.9180327868852458E-2</v>
      </c>
      <c r="Y7" s="39">
        <f>SUM(T6:U7)</f>
        <v>3</v>
      </c>
      <c r="Z7" s="16"/>
    </row>
    <row r="8" spans="1:31" ht="36.9" customHeight="1">
      <c r="A8" s="17"/>
      <c r="B8" s="199"/>
      <c r="C8" s="27" t="s">
        <v>150</v>
      </c>
      <c r="D8" s="7" t="str">
        <f>IF('Risk - Analizi'!AA100=0,"",'Risk - Analizi'!AA100)</f>
        <v/>
      </c>
      <c r="E8" s="6">
        <f>IF('Risk - Analizi'!AB100=0,"",'Risk - Analizi'!AB100)</f>
        <v>1</v>
      </c>
      <c r="F8" s="6">
        <f>IF('Risk - Analizi'!AC100=0,"",'Risk - Analizi'!AC100)</f>
        <v>30</v>
      </c>
      <c r="G8" s="5">
        <f>IF('Risk - Analizi'!AD100=0,"",'Risk - Analizi'!AD100)</f>
        <v>1</v>
      </c>
      <c r="H8" s="5" t="str">
        <f>IF('Risk - Analizi'!AE100=0,"",'Risk - Analizi'!AE100)</f>
        <v/>
      </c>
      <c r="I8" s="18"/>
      <c r="J8" s="31" t="s">
        <v>183</v>
      </c>
      <c r="K8" s="35">
        <f>IF(SUM($L$7:$L$10)=0,"",L8/SUM($L$7:$L$10))</f>
        <v>0.18032786885245902</v>
      </c>
      <c r="L8" s="23">
        <f>SUM(G8:H8,F6:F7)</f>
        <v>11</v>
      </c>
      <c r="M8" s="16"/>
      <c r="N8" s="17"/>
      <c r="O8" s="199"/>
      <c r="P8" s="27" t="s">
        <v>150</v>
      </c>
      <c r="Q8" s="7" t="str">
        <f>IF('Risk - Yönetimi'!AG100=0,"",'Risk - Yönetimi'!AG100)</f>
        <v/>
      </c>
      <c r="R8" s="6">
        <f>IF('Risk - Yönetimi'!AH100=0,"",'Risk - Yönetimi'!AH100)</f>
        <v>5</v>
      </c>
      <c r="S8" s="6">
        <f>IF('Risk - Yönetimi'!AI100=0,"",'Risk - Yönetimi'!AI100)</f>
        <v>10</v>
      </c>
      <c r="T8" s="5">
        <f>IF('Risk - Yönetimi'!AJ100=0,"",'Risk - Yönetimi'!AJ100)</f>
        <v>2</v>
      </c>
      <c r="U8" s="5" t="str">
        <f>IF('Risk - Yönetimi'!AK100=0,"",'Risk - Yönetimi'!AK100)</f>
        <v/>
      </c>
      <c r="V8" s="18"/>
      <c r="W8" s="31" t="s">
        <v>183</v>
      </c>
      <c r="X8" s="35">
        <f>IF(SUM($L$7:$L$10)=0,"",Y8/SUM($L$7:$L$10))</f>
        <v>6.5573770491803282E-2</v>
      </c>
      <c r="Y8" s="23">
        <f>SUM(T8:U8,S6:S7)</f>
        <v>4</v>
      </c>
      <c r="Z8" s="16"/>
    </row>
    <row r="9" spans="1:31" ht="36.9" customHeight="1">
      <c r="A9" s="17"/>
      <c r="B9" s="199"/>
      <c r="C9" s="27" t="s">
        <v>151</v>
      </c>
      <c r="D9" s="7" t="str">
        <f>IF('Risk - Analizi'!V100=0,"",'Risk - Analizi'!V100)</f>
        <v/>
      </c>
      <c r="E9" s="7">
        <f>IF('Risk - Analizi'!W100=0,"",'Risk - Analizi'!W100)</f>
        <v>8</v>
      </c>
      <c r="F9" s="6">
        <f>IF('Risk - Analizi'!X100=0,"",'Risk - Analizi'!X100)</f>
        <v>1</v>
      </c>
      <c r="G9" s="6" t="str">
        <f>IF('Risk - Analizi'!Y100=0,"",'Risk - Analizi'!Y100)</f>
        <v/>
      </c>
      <c r="H9" s="6" t="str">
        <f>IF('Risk - Analizi'!Z100=0,"",'Risk - Analizi'!Z100)</f>
        <v/>
      </c>
      <c r="I9" s="18"/>
      <c r="J9" s="32" t="s">
        <v>184</v>
      </c>
      <c r="K9" s="36">
        <f>IF(SUM($L$7:$L$10)=0,"",L9/SUM($L$7:$L$10))</f>
        <v>0.54098360655737709</v>
      </c>
      <c r="L9" s="22">
        <f>SUM(H9:H10,F9:G9,E8:F8,E6:E7,D6)</f>
        <v>33</v>
      </c>
      <c r="M9" s="16"/>
      <c r="N9" s="17"/>
      <c r="O9" s="199"/>
      <c r="P9" s="27" t="s">
        <v>151</v>
      </c>
      <c r="Q9" s="7">
        <f>IF('Risk - Yönetimi'!AB100=0,"",'Risk - Yönetimi'!AB100)</f>
        <v>1</v>
      </c>
      <c r="R9" s="7">
        <f>IF('Risk - Yönetimi'!AC100=0,"",'Risk - Yönetimi'!AC100)</f>
        <v>22</v>
      </c>
      <c r="S9" s="6">
        <f>IF('Risk - Yönetimi'!AD100=0,"",'Risk - Yönetimi'!AD100)</f>
        <v>3</v>
      </c>
      <c r="T9" s="6">
        <f>IF('Risk - Yönetimi'!AE100=0,"",'Risk - Yönetimi'!AE100)</f>
        <v>2</v>
      </c>
      <c r="U9" s="6" t="str">
        <f>IF('Risk - Yönetimi'!AF100=0,"",'Risk - Yönetimi'!AF100)</f>
        <v/>
      </c>
      <c r="V9" s="18"/>
      <c r="W9" s="32" t="s">
        <v>184</v>
      </c>
      <c r="X9" s="36">
        <f>IF(SUM($L$7:$L$10)=0,"",Y9/SUM($L$7:$L$10))</f>
        <v>0.37704918032786883</v>
      </c>
      <c r="Y9" s="22">
        <f>SUM(U9:U10,S9:T9,R8:S8,R6:R7,Q6)</f>
        <v>23</v>
      </c>
      <c r="Z9" s="16"/>
    </row>
    <row r="10" spans="1:31" ht="36.9" customHeight="1">
      <c r="A10" s="17"/>
      <c r="B10" s="199"/>
      <c r="C10" s="27" t="s">
        <v>152</v>
      </c>
      <c r="D10" s="7" t="str">
        <f>IF('Risk - Analizi'!Q100=0,"",'Risk - Analizi'!Q100)</f>
        <v/>
      </c>
      <c r="E10" s="7" t="str">
        <f>IF('Risk - Analizi'!R100=0,"",'Risk - Analizi'!R100)</f>
        <v/>
      </c>
      <c r="F10" s="7" t="str">
        <f>IF('Risk - Analizi'!S100=0,"",'Risk - Analizi'!S100)</f>
        <v/>
      </c>
      <c r="G10" s="7" t="str">
        <f>IF('Risk - Analizi'!T100=0,"",'Risk - Analizi'!T100)</f>
        <v/>
      </c>
      <c r="H10" s="6" t="str">
        <f>IF('Risk - Analizi'!U100=0,"",'Risk - Analizi'!U100)</f>
        <v/>
      </c>
      <c r="I10" s="18"/>
      <c r="J10" s="33" t="s">
        <v>185</v>
      </c>
      <c r="K10" s="37">
        <f>IF(SUM($L$7:$L$10)=0,"",L10/SUM($L$7:$L$10))</f>
        <v>0.13114754098360656</v>
      </c>
      <c r="L10" s="25">
        <f>SUM(D10:G10,D7:D9,E9)</f>
        <v>8</v>
      </c>
      <c r="M10" s="16"/>
      <c r="N10" s="17"/>
      <c r="O10" s="199"/>
      <c r="P10" s="27" t="s">
        <v>152</v>
      </c>
      <c r="Q10" s="7">
        <f>IF('Risk - Yönetimi'!W100=0,"",'Risk - Yönetimi'!W100)</f>
        <v>1</v>
      </c>
      <c r="R10" s="7" t="str">
        <f>IF('Risk - Yönetimi'!X100=0,"",'Risk - Yönetimi'!X100)</f>
        <v/>
      </c>
      <c r="S10" s="7" t="str">
        <f>IF('Risk - Yönetimi'!Y100=0,"",'Risk - Yönetimi'!Y100)</f>
        <v/>
      </c>
      <c r="T10" s="7" t="str">
        <f>IF('Risk - Yönetimi'!Z100=0,"",'Risk - Yönetimi'!Z100)</f>
        <v/>
      </c>
      <c r="U10" s="6" t="str">
        <f>IF('Risk - Yönetimi'!AA100=0,"",'Risk - Yönetimi'!AA100)</f>
        <v/>
      </c>
      <c r="V10" s="18"/>
      <c r="W10" s="33" t="s">
        <v>185</v>
      </c>
      <c r="X10" s="37">
        <f>IF(SUM($L$7:$L$10)=0,"",Y10/SUM($L$7:$L$10))</f>
        <v>0.4098360655737705</v>
      </c>
      <c r="Y10" s="25">
        <f>SUM(Q10:T10,Q7:Q9,R9)</f>
        <v>25</v>
      </c>
      <c r="Z10" s="16"/>
    </row>
    <row r="11" spans="1:31" ht="36" customHeight="1">
      <c r="A11" s="17"/>
      <c r="B11" s="198" t="s">
        <v>180</v>
      </c>
      <c r="C11" s="198"/>
      <c r="D11" s="29" t="s">
        <v>152</v>
      </c>
      <c r="E11" s="28" t="s">
        <v>151</v>
      </c>
      <c r="F11" s="28" t="s">
        <v>150</v>
      </c>
      <c r="G11" s="28" t="s">
        <v>149</v>
      </c>
      <c r="H11" s="29" t="s">
        <v>148</v>
      </c>
      <c r="I11" s="18"/>
      <c r="J11" s="18"/>
      <c r="K11" s="18"/>
      <c r="L11" s="42">
        <f>SUM(L7:L10)</f>
        <v>61</v>
      </c>
      <c r="M11" s="16"/>
      <c r="N11" s="17"/>
      <c r="O11" s="198" t="s">
        <v>180</v>
      </c>
      <c r="P11" s="198"/>
      <c r="Q11" s="29" t="s">
        <v>152</v>
      </c>
      <c r="R11" s="28" t="s">
        <v>151</v>
      </c>
      <c r="S11" s="28" t="s">
        <v>150</v>
      </c>
      <c r="T11" s="28" t="s">
        <v>149</v>
      </c>
      <c r="U11" s="29" t="s">
        <v>148</v>
      </c>
      <c r="V11" s="18"/>
      <c r="W11" s="18"/>
      <c r="X11" s="18"/>
      <c r="Y11" s="42">
        <f>SUM(Y7:Y10)</f>
        <v>55</v>
      </c>
      <c r="Z11" s="16"/>
    </row>
    <row r="12" spans="1:31" ht="36" customHeight="1">
      <c r="A12" s="17"/>
      <c r="B12" s="198"/>
      <c r="C12" s="198"/>
      <c r="D12" s="199" t="s">
        <v>167</v>
      </c>
      <c r="E12" s="199"/>
      <c r="F12" s="199"/>
      <c r="G12" s="199"/>
      <c r="H12" s="199"/>
      <c r="I12" s="18"/>
      <c r="J12" s="18"/>
      <c r="K12" s="18"/>
      <c r="L12" s="18"/>
      <c r="M12" s="16"/>
      <c r="N12" s="17"/>
      <c r="O12" s="198"/>
      <c r="P12" s="198"/>
      <c r="Q12" s="199" t="s">
        <v>167</v>
      </c>
      <c r="R12" s="199"/>
      <c r="S12" s="199"/>
      <c r="T12" s="199"/>
      <c r="U12" s="199"/>
      <c r="V12" s="18"/>
      <c r="W12" s="18"/>
      <c r="X12" s="18"/>
      <c r="Y12" s="18"/>
      <c r="Z12" s="16"/>
    </row>
    <row r="13" spans="1:31" s="3" customFormat="1">
      <c r="A13" s="43"/>
      <c r="B13" s="44"/>
      <c r="C13" s="44"/>
      <c r="D13" s="18"/>
      <c r="E13" s="18"/>
      <c r="F13" s="18"/>
      <c r="G13" s="18"/>
      <c r="H13" s="18"/>
      <c r="I13" s="18"/>
      <c r="J13" s="18"/>
      <c r="K13" s="18"/>
      <c r="L13" s="18"/>
      <c r="M13" s="16"/>
      <c r="N13" s="17"/>
      <c r="O13" s="18"/>
      <c r="P13" s="18"/>
      <c r="Q13" s="18"/>
      <c r="R13" s="18"/>
      <c r="S13" s="18"/>
      <c r="T13" s="18"/>
      <c r="U13" s="18"/>
      <c r="V13" s="18"/>
      <c r="W13" s="18"/>
      <c r="X13" s="18"/>
      <c r="Y13" s="18"/>
      <c r="Z13" s="16"/>
      <c r="AA13" s="10"/>
      <c r="AB13" s="10"/>
      <c r="AC13" s="10"/>
      <c r="AD13" s="10"/>
      <c r="AE13" s="10"/>
    </row>
    <row r="14" spans="1:31" s="3" customFormat="1">
      <c r="A14" s="45"/>
      <c r="B14" s="46"/>
      <c r="C14" s="46"/>
      <c r="D14" s="18"/>
      <c r="E14" s="18"/>
      <c r="F14" s="18"/>
      <c r="G14" s="18"/>
      <c r="H14" s="18"/>
      <c r="I14" s="18"/>
      <c r="J14" s="18"/>
      <c r="K14" s="18"/>
      <c r="L14" s="18"/>
      <c r="M14" s="16"/>
      <c r="N14" s="17"/>
      <c r="O14" s="18"/>
      <c r="P14" s="18"/>
      <c r="Q14" s="18"/>
      <c r="R14" s="18"/>
      <c r="S14" s="18"/>
      <c r="T14" s="18"/>
      <c r="U14" s="18"/>
      <c r="V14" s="18"/>
      <c r="W14" s="18"/>
      <c r="X14" s="18"/>
      <c r="Y14" s="18"/>
      <c r="Z14" s="16"/>
      <c r="AA14" s="10"/>
      <c r="AB14" s="10"/>
      <c r="AC14" s="10"/>
      <c r="AD14" s="10"/>
      <c r="AE14" s="10"/>
    </row>
    <row r="15" spans="1:31" s="3" customFormat="1">
      <c r="A15" s="45"/>
      <c r="B15" s="18"/>
      <c r="C15" s="18"/>
      <c r="D15" s="18"/>
      <c r="E15" s="18"/>
      <c r="F15" s="18"/>
      <c r="G15" s="18"/>
      <c r="H15" s="18"/>
      <c r="I15" s="18"/>
      <c r="J15" s="18"/>
      <c r="K15" s="18"/>
      <c r="L15" s="18"/>
      <c r="M15" s="16"/>
      <c r="N15" s="17"/>
      <c r="O15" s="18"/>
      <c r="P15" s="18"/>
      <c r="Q15" s="18"/>
      <c r="R15" s="18"/>
      <c r="S15" s="18"/>
      <c r="T15" s="18"/>
      <c r="U15" s="18"/>
      <c r="V15" s="18"/>
      <c r="W15" s="18"/>
      <c r="X15" s="18"/>
      <c r="Y15" s="18"/>
      <c r="Z15" s="16"/>
      <c r="AA15" s="10"/>
      <c r="AB15" s="10"/>
      <c r="AC15" s="10"/>
      <c r="AD15" s="10"/>
      <c r="AE15" s="10"/>
    </row>
    <row r="16" spans="1:31" s="3" customFormat="1">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9"/>
      <c r="AA16" s="10"/>
      <c r="AB16" s="10"/>
      <c r="AC16" s="10"/>
      <c r="AD16" s="10"/>
      <c r="AE16" s="10"/>
    </row>
    <row r="17" s="10" customFormat="1"/>
    <row r="18" s="10" customFormat="1"/>
    <row r="19" s="10" customFormat="1"/>
    <row r="20" s="10" customFormat="1"/>
    <row r="21" hidden="1"/>
    <row r="22" hidden="1"/>
    <row r="23" hidden="1"/>
    <row r="24" hidden="1"/>
    <row r="25" hidden="1"/>
    <row r="26" hidden="1"/>
    <row r="27" hidden="1"/>
    <row r="28" hidden="1"/>
    <row r="29" hidden="1"/>
    <row r="30" hidden="1"/>
    <row r="31" hidden="1"/>
  </sheetData>
  <mergeCells count="13">
    <mergeCell ref="B11:C12"/>
    <mergeCell ref="O11:P12"/>
    <mergeCell ref="D12:H12"/>
    <mergeCell ref="Q12:U12"/>
    <mergeCell ref="A1:Z1"/>
    <mergeCell ref="B3:H3"/>
    <mergeCell ref="O3:U3"/>
    <mergeCell ref="B4:H4"/>
    <mergeCell ref="O4:U4"/>
    <mergeCell ref="B6:B10"/>
    <mergeCell ref="J6:L6"/>
    <mergeCell ref="O6:O10"/>
    <mergeCell ref="W6:Y6"/>
  </mergeCells>
  <pageMargins left="0.70866141732283472" right="0.70866141732283472" top="0.74803149606299213" bottom="0.74803149606299213" header="0.31496062992125984" footer="0.31496062992125984"/>
  <pageSetup scale="64" orientation="landscape" r:id="rId1"/>
</worksheet>
</file>

<file path=xl/worksheets/sheet10.xml><?xml version="1.0" encoding="utf-8"?>
<worksheet xmlns="http://schemas.openxmlformats.org/spreadsheetml/2006/main" xmlns:r="http://schemas.openxmlformats.org/officeDocument/2006/relationships">
  <sheetPr codeName="Sayfa8">
    <tabColor theme="5" tint="0.59999389629810485"/>
    <pageSetUpPr fitToPage="1"/>
  </sheetPr>
  <dimension ref="A1:S105"/>
  <sheetViews>
    <sheetView topLeftCell="G1" zoomScale="90" zoomScaleNormal="90" workbookViewId="0">
      <pane ySplit="14" topLeftCell="A15" activePane="bottomLeft" state="frozen"/>
      <selection pane="bottomLeft" activeCell="D19" sqref="D19"/>
    </sheetView>
  </sheetViews>
  <sheetFormatPr defaultColWidth="0" defaultRowHeight="0" customHeight="1" zeroHeight="1"/>
  <cols>
    <col min="1" max="1" width="5.109375" customWidth="1"/>
    <col min="2" max="2" width="11.6640625" hidden="1" customWidth="1"/>
    <col min="3" max="3" width="24.5546875" customWidth="1"/>
    <col min="4" max="4" width="44.5546875" customWidth="1"/>
    <col min="5" max="5" width="21.44140625" customWidth="1"/>
    <col min="6" max="6" width="19.6640625" customWidth="1"/>
    <col min="7" max="7" width="15.5546875" customWidth="1"/>
    <col min="8" max="8" width="51.44140625" customWidth="1"/>
    <col min="9" max="9" width="14.6640625" customWidth="1"/>
    <col min="10" max="10" width="33.33203125" customWidth="1"/>
    <col min="11" max="11" width="9" customWidth="1"/>
    <col min="12" max="12" width="15.6640625" customWidth="1"/>
    <col min="13" max="13" width="19.5546875" customWidth="1"/>
    <col min="14" max="18" width="9.109375" style="10" customWidth="1"/>
    <col min="19" max="19" width="8.88671875" hidden="1" customWidth="1"/>
    <col min="20" max="16384" width="9.109375" hidden="1"/>
  </cols>
  <sheetData>
    <row r="1" spans="1:19" ht="20.100000000000001" customHeight="1">
      <c r="A1" s="269" t="s">
        <v>174</v>
      </c>
      <c r="B1" s="269"/>
      <c r="C1" s="269"/>
      <c r="D1" s="269"/>
      <c r="E1" s="269"/>
      <c r="F1" s="269"/>
      <c r="G1" s="269"/>
      <c r="H1" s="269"/>
      <c r="I1" s="269"/>
      <c r="J1" s="269"/>
      <c r="K1" s="269"/>
      <c r="L1" s="269"/>
      <c r="M1" s="269"/>
    </row>
    <row r="2" spans="1:19" ht="20.100000000000001" customHeight="1">
      <c r="A2" s="276" t="s">
        <v>160</v>
      </c>
      <c r="B2" s="277"/>
      <c r="C2" s="277"/>
      <c r="D2" s="277"/>
      <c r="E2" s="277"/>
      <c r="F2" s="15" t="s">
        <v>186</v>
      </c>
      <c r="G2" s="277" t="s">
        <v>187</v>
      </c>
      <c r="H2" s="277"/>
      <c r="I2" s="277"/>
      <c r="J2" s="277"/>
      <c r="K2" s="277"/>
      <c r="L2" s="277"/>
      <c r="M2" s="280"/>
    </row>
    <row r="3" spans="1:19" ht="15" customHeight="1">
      <c r="A3" s="270" t="s">
        <v>161</v>
      </c>
      <c r="B3" s="270" t="s">
        <v>0</v>
      </c>
      <c r="C3" s="270" t="s">
        <v>203</v>
      </c>
      <c r="D3" s="270" t="s">
        <v>163</v>
      </c>
      <c r="E3" s="274" t="s">
        <v>158</v>
      </c>
      <c r="F3" s="278" t="s">
        <v>175</v>
      </c>
      <c r="G3" s="272" t="s">
        <v>171</v>
      </c>
      <c r="H3" s="270" t="s">
        <v>159</v>
      </c>
      <c r="I3" s="270" t="s">
        <v>172</v>
      </c>
      <c r="J3" s="270" t="s">
        <v>342</v>
      </c>
      <c r="K3" s="282" t="s">
        <v>166</v>
      </c>
      <c r="L3" s="267" t="s">
        <v>167</v>
      </c>
      <c r="M3" s="270" t="s">
        <v>173</v>
      </c>
    </row>
    <row r="4" spans="1:19" ht="30" customHeight="1" thickBot="1">
      <c r="A4" s="271"/>
      <c r="B4" s="271"/>
      <c r="C4" s="271"/>
      <c r="D4" s="271"/>
      <c r="E4" s="275"/>
      <c r="F4" s="279"/>
      <c r="G4" s="273"/>
      <c r="H4" s="271"/>
      <c r="I4" s="271"/>
      <c r="J4" s="281"/>
      <c r="K4" s="282"/>
      <c r="L4" s="268"/>
      <c r="M4" s="271"/>
    </row>
    <row r="5" spans="1:19" ht="15" hidden="1" customHeight="1">
      <c r="A5" s="1"/>
      <c r="B5" s="1"/>
      <c r="C5" s="1"/>
      <c r="D5" s="1"/>
      <c r="E5" s="1"/>
      <c r="F5" s="14"/>
      <c r="G5" s="1"/>
      <c r="H5" s="1"/>
      <c r="I5" s="1"/>
      <c r="J5" s="1"/>
      <c r="K5" s="1"/>
      <c r="L5" s="1"/>
      <c r="M5" s="1"/>
    </row>
    <row r="6" spans="1:19" ht="15" hidden="1" customHeight="1">
      <c r="A6" s="1" t="s">
        <v>2</v>
      </c>
      <c r="B6" s="1"/>
      <c r="C6" s="1"/>
      <c r="D6" s="1"/>
      <c r="E6" s="1"/>
      <c r="F6" s="14"/>
      <c r="G6" s="1"/>
      <c r="H6" s="1"/>
      <c r="I6" s="1"/>
      <c r="J6" s="1"/>
      <c r="K6" s="1"/>
      <c r="L6" s="1"/>
      <c r="M6" s="1"/>
    </row>
    <row r="7" spans="1:19" ht="15" hidden="1" customHeight="1">
      <c r="A7" s="1"/>
      <c r="B7" s="1"/>
      <c r="C7" s="1"/>
      <c r="D7" s="1"/>
      <c r="E7" s="1"/>
      <c r="F7" s="14"/>
      <c r="G7" s="4"/>
      <c r="H7" s="4"/>
      <c r="I7" s="4"/>
      <c r="J7" s="4"/>
      <c r="K7" s="4"/>
      <c r="L7" s="4"/>
      <c r="M7" s="1"/>
    </row>
    <row r="8" spans="1:19" ht="15" hidden="1" customHeight="1">
      <c r="A8" s="1"/>
      <c r="B8" s="1"/>
      <c r="C8" s="1"/>
      <c r="D8" s="1"/>
      <c r="E8" s="1"/>
      <c r="F8" s="14"/>
      <c r="G8" s="4"/>
      <c r="H8" s="4"/>
      <c r="I8" s="4"/>
      <c r="J8" s="4"/>
      <c r="K8" s="4"/>
      <c r="L8" s="4"/>
      <c r="M8" s="1"/>
    </row>
    <row r="9" spans="1:19" ht="15" hidden="1" customHeight="1">
      <c r="A9" s="1"/>
      <c r="B9" s="1"/>
      <c r="C9" s="1"/>
      <c r="D9" s="1"/>
      <c r="E9" s="1"/>
      <c r="F9" s="14"/>
      <c r="G9" s="4"/>
      <c r="H9" s="4"/>
      <c r="I9" s="4"/>
      <c r="J9" s="4"/>
      <c r="K9" s="4"/>
      <c r="L9" s="4"/>
      <c r="M9" s="1"/>
    </row>
    <row r="10" spans="1:19" ht="15" hidden="1" customHeight="1">
      <c r="A10" s="1"/>
      <c r="B10" s="1"/>
      <c r="C10" s="1"/>
      <c r="D10" s="1"/>
      <c r="E10" s="1"/>
      <c r="F10" s="14"/>
      <c r="G10" s="4"/>
      <c r="H10" s="4"/>
      <c r="I10" s="4"/>
      <c r="J10" s="4"/>
      <c r="K10" s="4"/>
      <c r="L10" s="4"/>
      <c r="M10" s="1"/>
    </row>
    <row r="11" spans="1:19" ht="14.4" hidden="1">
      <c r="A11" s="1"/>
      <c r="B11" s="1"/>
      <c r="C11" s="1"/>
      <c r="D11" s="1"/>
      <c r="E11" s="1"/>
      <c r="F11" s="14"/>
      <c r="G11" s="1"/>
      <c r="H11" s="1"/>
      <c r="I11" s="1"/>
      <c r="J11" s="1"/>
      <c r="K11" s="1"/>
      <c r="L11" s="1"/>
      <c r="M11" s="1"/>
    </row>
    <row r="12" spans="1:19" ht="14.4" hidden="1">
      <c r="A12" s="1"/>
      <c r="B12" s="1"/>
      <c r="C12" s="1"/>
      <c r="D12" s="1"/>
      <c r="E12" s="1"/>
      <c r="F12" s="14"/>
      <c r="G12" s="1"/>
      <c r="H12" s="1"/>
      <c r="I12" s="1"/>
      <c r="J12" s="1"/>
      <c r="K12" s="1"/>
      <c r="L12" s="1"/>
      <c r="M12" s="1"/>
    </row>
    <row r="13" spans="1:19" ht="14.4" hidden="1">
      <c r="A13" s="1"/>
      <c r="B13" s="1"/>
      <c r="C13" s="1"/>
      <c r="D13" s="1"/>
      <c r="E13" s="1"/>
      <c r="F13" s="14"/>
      <c r="G13" s="1"/>
      <c r="H13" s="1"/>
      <c r="I13" s="1"/>
      <c r="J13" s="1"/>
      <c r="K13" s="1"/>
      <c r="L13" s="1"/>
      <c r="M13" s="1"/>
    </row>
    <row r="14" spans="1:19" ht="14.4" hidden="1">
      <c r="A14" s="1"/>
      <c r="B14" s="1"/>
      <c r="C14" s="1"/>
      <c r="D14" s="1"/>
      <c r="E14" s="1"/>
      <c r="F14" s="14"/>
      <c r="G14" s="1"/>
      <c r="H14" s="1"/>
      <c r="I14" s="1"/>
      <c r="J14" s="1"/>
      <c r="K14" s="1"/>
      <c r="L14" s="1"/>
      <c r="M14" s="1"/>
      <c r="S14" s="2"/>
    </row>
    <row r="15" spans="1:19" ht="67.5" customHeight="1">
      <c r="A15" s="74">
        <f>IF('Risk - Belirleme'!A15=""," ",'Risk - Belirleme'!A15)</f>
        <v>1</v>
      </c>
      <c r="B15" s="75" t="str">
        <f>IF('Risk - Belirleme'!B15=""," ",'Risk - Belirleme'!B15)</f>
        <v xml:space="preserve"> </v>
      </c>
      <c r="C15" s="76" t="str">
        <f>IF('Risk - Belirleme'!C15=""," ",'Risk - Belirleme'!C15)</f>
        <v xml:space="preserve">Laboratuvarlarda yalıtkan paspas olmaması </v>
      </c>
      <c r="D15" s="76" t="str">
        <f>IF('Risk - Belirleme'!D15=""," ",'Risk - Belirleme'!D15)</f>
        <v>Elektrik laboratuvarlarında tehlikeli gerilim altında deney yapılması sırasında  yalıtkan paspas kullanılmaması nedeni ile elektrik çarpılmasına maruz kalınması.</v>
      </c>
      <c r="E15" s="77" t="str">
        <f>IF('Risk - Belirleme'!E15=""," ",'Risk - Belirleme'!E15)</f>
        <v>Sağlık ve güvenlik</v>
      </c>
      <c r="F15" s="78" t="str">
        <f>IF('Risk - Analizi'!I15=""," ",'Risk - Analizi'!I15)</f>
        <v>Yüksek</v>
      </c>
      <c r="G15" s="79" t="str">
        <f>IF('Risk - Yönetimi'!D15=""," ",'Risk - Yönetimi'!D15)</f>
        <v>Kontrol Geliştir</v>
      </c>
      <c r="H15" s="80" t="str">
        <f>IF('Risk - Yönetimi'!E15=""," ",'Risk - Yönetimi'!E15)</f>
        <v>Elektrik laboratuvarlarında deney setlerinin alt kısımlarına yüksek gerilime dayanıklı yalıtkan paspas konulması.</v>
      </c>
      <c r="I15" s="80" t="str">
        <f>IF('Risk - Yönetimi'!F15=""," ",'Risk - Yönetimi'!F15)</f>
        <v>Dekan</v>
      </c>
      <c r="J15" s="80" t="str">
        <f>IF('Risk - Yönetimi'!G15=""," ",'Risk - Yönetimi'!G15)</f>
        <v>Teknik İşler</v>
      </c>
      <c r="K15" s="79" t="str">
        <f>IF('Risk - Yönetimi'!K15=""," ",'Risk - Yönetimi'!K15)</f>
        <v>Düşük</v>
      </c>
      <c r="L15" s="81" t="str">
        <f>IF('Risk - Yönetimi'!M15=""," ",'Risk - Yönetimi'!M15)</f>
        <v>Orta</v>
      </c>
      <c r="M15" s="79" t="str">
        <f>IF('Risk - Yönetimi'!O15=""," ",'Risk - Yönetimi'!O15)</f>
        <v>Orta</v>
      </c>
      <c r="N15" s="11"/>
      <c r="O15" s="11"/>
      <c r="P15" s="11"/>
      <c r="Q15" s="11"/>
      <c r="R15" s="11"/>
      <c r="S15" s="8"/>
    </row>
    <row r="16" spans="1:19" ht="35.25" customHeight="1">
      <c r="A16" s="74">
        <f>IF('Risk - Belirleme'!A16=""," ",'Risk - Belirleme'!A16)</f>
        <v>2</v>
      </c>
      <c r="B16" s="75" t="str">
        <f>IF('Risk - Belirleme'!B16=""," ",'Risk - Belirleme'!B16)</f>
        <v xml:space="preserve"> </v>
      </c>
      <c r="C16" s="76" t="str">
        <f>IF('Risk - Belirleme'!C16=""," ",'Risk - Belirleme'!C16)</f>
        <v>Laboratuvarlarda sorumlu teknik personelin olmaması</v>
      </c>
      <c r="D16" s="76" t="str">
        <f>IF('Risk - Belirleme'!D16=""," ",'Risk - Belirleme'!D16)</f>
        <v>Personel yetersizliği sebebi ile elektrik tehlikesine maruz kalınması</v>
      </c>
      <c r="E16" s="77" t="str">
        <f>IF('Risk - Belirleme'!E16=""," ",'Risk - Belirleme'!E16)</f>
        <v>Sağlık ve güvenlik</v>
      </c>
      <c r="F16" s="78" t="str">
        <f>IF('Risk - Analizi'!I16=""," ",'Risk - Analizi'!I16)</f>
        <v>Yüksek</v>
      </c>
      <c r="G16" s="79" t="str">
        <f>IF('Risk - Yönetimi'!D16=""," ",'Risk - Yönetimi'!D16)</f>
        <v>Kontrol Geliştir</v>
      </c>
      <c r="H16" s="80" t="str">
        <f>IF('Risk - Yönetimi'!E16=""," ",'Risk - Yönetimi'!E16)</f>
        <v>Laboratuvarlarda özellikle deney saatlerinde öğrencilerin teknik personel gözetiminde deney yapması</v>
      </c>
      <c r="I16" s="80" t="str">
        <f>IF('Risk - Yönetimi'!F16=""," ",'Risk - Yönetimi'!F16)</f>
        <v>Dekan</v>
      </c>
      <c r="J16" s="80" t="str">
        <f>IF('Risk - Yönetimi'!G16=""," ",'Risk - Yönetimi'!G16)</f>
        <v>Teknik İşler</v>
      </c>
      <c r="K16" s="79" t="str">
        <f>IF('Risk - Yönetimi'!K16=""," ",'Risk - Yönetimi'!K16)</f>
        <v>Düşük</v>
      </c>
      <c r="L16" s="81" t="str">
        <f>IF('Risk - Yönetimi'!M16=""," ",'Risk - Yönetimi'!M16)</f>
        <v>Düşük</v>
      </c>
      <c r="M16" s="79" t="str">
        <f>IF('Risk - Yönetimi'!O16=""," ",'Risk - Yönetimi'!O16)</f>
        <v>Düşük</v>
      </c>
      <c r="N16" s="11"/>
      <c r="O16" s="11"/>
      <c r="P16" s="11"/>
      <c r="Q16" s="11"/>
      <c r="R16" s="11"/>
      <c r="S16" s="8"/>
    </row>
    <row r="17" spans="1:19" ht="37.5" customHeight="1">
      <c r="A17" s="74">
        <f>IF('Risk - Belirleme'!A17=""," ",'Risk - Belirleme'!A17)</f>
        <v>3</v>
      </c>
      <c r="B17" s="75" t="str">
        <f>IF('Risk - Belirleme'!B17=""," ",'Risk - Belirleme'!B17)</f>
        <v xml:space="preserve"> </v>
      </c>
      <c r="C17" s="76" t="str">
        <f>IF('Risk - Belirleme'!C17=""," ",'Risk - Belirleme'!C17)</f>
        <v>Laboratuvarlarda ilk yardım dolaplarının olmaması</v>
      </c>
      <c r="D17" s="76" t="str">
        <f>IF('Risk - Belirleme'!D17=""," ",'Risk - Belirleme'!D17)</f>
        <v>Öğrencilerin çalışmaları sırasında meydana gelebilecek yaralanmalara müdahele edebilecek ekipmanların olmaması</v>
      </c>
      <c r="E17" s="77" t="str">
        <f>IF('Risk - Belirleme'!E17=""," ",'Risk - Belirleme'!E17)</f>
        <v>Yasal/Uygunluk</v>
      </c>
      <c r="F17" s="78" t="str">
        <f>IF('Risk - Analizi'!I17=""," ",'Risk - Analizi'!I17)</f>
        <v>Orta</v>
      </c>
      <c r="G17" s="79" t="str">
        <f>IF('Risk - Yönetimi'!D17=""," ",'Risk - Yönetimi'!D17)</f>
        <v>Kontrol Geliştir</v>
      </c>
      <c r="H17" s="80" t="str">
        <f>IF('Risk - Yönetimi'!E17=""," ",'Risk - Yönetimi'!E17)</f>
        <v>Laboratuvarlarda yapılan çalışmalara özel ilk yardım malzemeleri alınarak gerekli ilk yardımın yapılabilmesi sağlanır.</v>
      </c>
      <c r="I17" s="80" t="str">
        <f>IF('Risk - Yönetimi'!F17=""," ",'Risk - Yönetimi'!F17)</f>
        <v>Laboratuvar sorumlusu</v>
      </c>
      <c r="J17" s="80" t="str">
        <f>IF('Risk - Yönetimi'!G17=""," ",'Risk - Yönetimi'!G17)</f>
        <v>iş Sağlığı ve Güvenliği Hizmetleri</v>
      </c>
      <c r="K17" s="79" t="str">
        <f>IF('Risk - Yönetimi'!K17=""," ",'Risk - Yönetimi'!K17)</f>
        <v>Düşük</v>
      </c>
      <c r="L17" s="81" t="str">
        <f>IF('Risk - Yönetimi'!M17=""," ",'Risk - Yönetimi'!M17)</f>
        <v>Düşük</v>
      </c>
      <c r="M17" s="79" t="str">
        <f>IF('Risk - Yönetimi'!O17=""," ",'Risk - Yönetimi'!O17)</f>
        <v xml:space="preserve"> </v>
      </c>
      <c r="N17" s="11"/>
      <c r="O17" s="11"/>
      <c r="P17" s="11"/>
      <c r="Q17" s="11"/>
      <c r="R17" s="11"/>
      <c r="S17" s="8"/>
    </row>
    <row r="18" spans="1:19" ht="38.25" customHeight="1">
      <c r="A18" s="74">
        <f>IF('Risk - Belirleme'!A18=""," ",'Risk - Belirleme'!A18)</f>
        <v>4</v>
      </c>
      <c r="B18" s="75" t="str">
        <f>IF('Risk - Belirleme'!B18=""," ",'Risk - Belirleme'!B18)</f>
        <v xml:space="preserve"> </v>
      </c>
      <c r="C18" s="76" t="str">
        <f>IF('Risk - Belirleme'!C18=""," ",'Risk - Belirleme'!C18)</f>
        <v>Öğrencilerin zamanında evrak süresi içerisinde ders seçme işlemlerini yapmaması</v>
      </c>
      <c r="D18" s="76" t="str">
        <f>IF('Risk - Belirleme'!D18=""," ",'Risk - Belirleme'!D18)</f>
        <v>Öğrencilerin süresi içerisinde ders seçme işlemi yapmaması sonucu döem uzatmaları</v>
      </c>
      <c r="E18" s="77" t="str">
        <f>IF('Risk - Belirleme'!E18=""," ",'Risk - Belirleme'!E18)</f>
        <v>Yasal/Uygunluk</v>
      </c>
      <c r="F18" s="78" t="str">
        <f>IF('Risk - Analizi'!I18=""," ",'Risk - Analizi'!I18)</f>
        <v>Orta</v>
      </c>
      <c r="G18" s="79" t="str">
        <f>IF('Risk - Yönetimi'!D18=""," ",'Risk - Yönetimi'!D18)</f>
        <v>Kontrol Geliştir</v>
      </c>
      <c r="H18" s="80" t="str">
        <f>IF('Risk - Yönetimi'!E18=""," ",'Risk - Yönetimi'!E18)</f>
        <v>Ders seçme sürelerinin fakülte ve bölüm sayfalarında ilan edilmesi</v>
      </c>
      <c r="I18" s="80" t="str">
        <f>IF('Risk - Yönetimi'!F18=""," ",'Risk - Yönetimi'!F18)</f>
        <v>Dekan</v>
      </c>
      <c r="J18" s="80" t="str">
        <f>IF('Risk - Yönetimi'!G18=""," ",'Risk - Yönetimi'!G18)</f>
        <v>Düzce Üniversitesi Lisans Eğitim Öğretim Sınav Yönetmeliği</v>
      </c>
      <c r="K18" s="79" t="str">
        <f>IF('Risk - Yönetimi'!K18=""," ",'Risk - Yönetimi'!K18)</f>
        <v>Düşük</v>
      </c>
      <c r="L18" s="81" t="str">
        <f>IF('Risk - Yönetimi'!M18=""," ",'Risk - Yönetimi'!M18)</f>
        <v>Düşük</v>
      </c>
      <c r="M18" s="79" t="str">
        <f>IF('Risk - Yönetimi'!O18=""," ",'Risk - Yönetimi'!O18)</f>
        <v xml:space="preserve"> </v>
      </c>
      <c r="N18" s="11"/>
      <c r="O18" s="11"/>
      <c r="P18" s="11"/>
      <c r="Q18" s="11"/>
      <c r="R18" s="11"/>
      <c r="S18" s="8"/>
    </row>
    <row r="19" spans="1:19" ht="37.5" customHeight="1">
      <c r="A19" s="74">
        <f>IF('Risk - Belirleme'!A19=""," ",'Risk - Belirleme'!A19)</f>
        <v>5</v>
      </c>
      <c r="B19" s="75" t="str">
        <f>IF('Risk - Belirleme'!B19=""," ",'Risk - Belirleme'!B19)</f>
        <v xml:space="preserve"> </v>
      </c>
      <c r="C19" s="76" t="str">
        <f>IF('Risk - Belirleme'!C19=""," ",'Risk - Belirleme'!C19)</f>
        <v>Öğrenci yatay geçiş süreci</v>
      </c>
      <c r="D19" s="76" t="str">
        <f>IF('Risk - Belirleme'!D19=""," ",'Risk - Belirleme'!D19)</f>
        <v>Yatay geçiş sürecinde eksik evrağın zamanında temin edilmemesi</v>
      </c>
      <c r="E19" s="77" t="str">
        <f>IF('Risk - Belirleme'!E19=""," ",'Risk - Belirleme'!E19)</f>
        <v>Operasyonel</v>
      </c>
      <c r="F19" s="78" t="str">
        <f>IF('Risk - Analizi'!I19=""," ",'Risk - Analizi'!I19)</f>
        <v>Orta</v>
      </c>
      <c r="G19" s="79" t="str">
        <f>IF('Risk - Yönetimi'!D19=""," ",'Risk - Yönetimi'!D19)</f>
        <v>Kontrol Geliştir</v>
      </c>
      <c r="H19" s="80" t="str">
        <f>IF('Risk - Yönetimi'!E19=""," ",'Risk - Yönetimi'!E19)</f>
        <v>Öğrencinin yatay geçiş evraklarını zamanında teslim etmesi için süre bitiminden iki gün önce sms gönderilerek  uyarılması sağlanır.</v>
      </c>
      <c r="I19" s="80" t="str">
        <f>IF('Risk - Yönetimi'!F19=""," ",'Risk - Yönetimi'!F19)</f>
        <v>Fakülte Sekreteri</v>
      </c>
      <c r="J19" s="80" t="str">
        <f>IF('Risk - Yönetimi'!G19=""," ",'Risk - Yönetimi'!G19)</f>
        <v>Öğrenci İşleri</v>
      </c>
      <c r="K19" s="79" t="str">
        <f>IF('Risk - Yönetimi'!K19=""," ",'Risk - Yönetimi'!K19)</f>
        <v>Düşük</v>
      </c>
      <c r="L19" s="81" t="str">
        <f>IF('Risk - Yönetimi'!M19=""," ",'Risk - Yönetimi'!M19)</f>
        <v>Düşük</v>
      </c>
      <c r="M19" s="79" t="str">
        <f>IF('Risk - Yönetimi'!O19=""," ",'Risk - Yönetimi'!O19)</f>
        <v xml:space="preserve"> </v>
      </c>
      <c r="N19" s="11"/>
      <c r="O19" s="11"/>
      <c r="P19" s="11"/>
      <c r="Q19" s="11"/>
      <c r="R19" s="11"/>
      <c r="S19" s="8"/>
    </row>
    <row r="20" spans="1:19" ht="30" customHeight="1">
      <c r="A20" s="74">
        <f>IF('Risk - Belirleme'!A20=""," ",'Risk - Belirleme'!A20)</f>
        <v>6</v>
      </c>
      <c r="B20" s="75" t="str">
        <f>IF('Risk - Belirleme'!B20=""," ",'Risk - Belirleme'!B20)</f>
        <v xml:space="preserve"> </v>
      </c>
      <c r="C20" s="76" t="str">
        <f>IF('Risk - Belirleme'!C20=""," ",'Risk - Belirleme'!C20)</f>
        <v>EBYS sisteminin açılmaması</v>
      </c>
      <c r="D20" s="76" t="str">
        <f>IF('Risk - Belirleme'!D20=""," ",'Risk - Belirleme'!D20)</f>
        <v>Kurum içi veya kurum dışı Gelen Giden evrakların güncel olarak takip edilememesi</v>
      </c>
      <c r="E20" s="77" t="str">
        <f>IF('Risk - Belirleme'!E20=""," ",'Risk - Belirleme'!E20)</f>
        <v>Operasyonel ve Yasal</v>
      </c>
      <c r="F20" s="78" t="str">
        <f>IF('Risk - Analizi'!I20=""," ",'Risk - Analizi'!I20)</f>
        <v>Orta</v>
      </c>
      <c r="G20" s="79" t="str">
        <f>IF('Risk - Yönetimi'!D20=""," ",'Risk - Yönetimi'!D20)</f>
        <v>Kontrol Geliştir</v>
      </c>
      <c r="H20" s="80" t="str">
        <f>IF('Risk - Yönetimi'!E20=""," ",'Risk - Yönetimi'!E20)</f>
        <v>Bilgi işlem biriminin ebys ile ilgili bakım ve aksamalar sürecinde personeli bilgilendirmesi.</v>
      </c>
      <c r="I20" s="80" t="str">
        <f>IF('Risk - Yönetimi'!F20=""," ",'Risk - Yönetimi'!F20)</f>
        <v>Fakülte Sekreteri</v>
      </c>
      <c r="J20" s="80" t="str">
        <f>IF('Risk - Yönetimi'!G20=""," ",'Risk - Yönetimi'!G20)</f>
        <v>Bilgi İşlem</v>
      </c>
      <c r="K20" s="79" t="str">
        <f>IF('Risk - Yönetimi'!K20=""," ",'Risk - Yönetimi'!K20)</f>
        <v>Düşük</v>
      </c>
      <c r="L20" s="81" t="str">
        <f>IF('Risk - Yönetimi'!M20=""," ",'Risk - Yönetimi'!M20)</f>
        <v>Düşük</v>
      </c>
      <c r="M20" s="79" t="str">
        <f>IF('Risk - Yönetimi'!O20=""," ",'Risk - Yönetimi'!O20)</f>
        <v>Düşük</v>
      </c>
      <c r="N20" s="11"/>
      <c r="O20" s="11"/>
      <c r="P20" s="11"/>
      <c r="Q20" s="11"/>
      <c r="R20" s="11"/>
    </row>
    <row r="21" spans="1:19" ht="30" customHeight="1">
      <c r="A21" s="74">
        <f>IF('Risk - Belirleme'!A21=""," ",'Risk - Belirleme'!A21)</f>
        <v>7</v>
      </c>
      <c r="B21" s="75" t="str">
        <f>IF('Risk - Belirleme'!B21=""," ",'Risk - Belirleme'!B21)</f>
        <v xml:space="preserve"> </v>
      </c>
      <c r="C21" s="76" t="str">
        <f>IF('Risk - Belirleme'!C21=""," ",'Risk - Belirleme'!C21)</f>
        <v xml:space="preserve"> Kurum Evrak akışı</v>
      </c>
      <c r="D21" s="76" t="str">
        <f>IF('Risk - Belirleme'!D21=""," ",'Risk - Belirleme'!D21)</f>
        <v xml:space="preserve"> Kurum dışı gelen ve günlü olan evrakların belirli tarih aralığında zamanında kurumdışı gelen kaydı yapılmaması</v>
      </c>
      <c r="E21" s="77" t="str">
        <f>IF('Risk - Belirleme'!E21=""," ",'Risk - Belirleme'!E21)</f>
        <v>Operasyonel</v>
      </c>
      <c r="F21" s="78" t="str">
        <f>IF('Risk - Analizi'!I21=""," ",'Risk - Analizi'!I21)</f>
        <v>Orta</v>
      </c>
      <c r="G21" s="79" t="str">
        <f>IF('Risk - Yönetimi'!D21=""," ",'Risk - Yönetimi'!D21)</f>
        <v>Kontrol Geliştir</v>
      </c>
      <c r="H21" s="80" t="str">
        <f>IF('Risk - Yönetimi'!E21=""," ",'Risk - Yönetimi'!E21)</f>
        <v>Gelen Evrakların zamanında ve kontrol ederek eksiksiz kayıt edilmesi</v>
      </c>
      <c r="I21" s="80" t="str">
        <f>IF('Risk - Yönetimi'!F21=""," ",'Risk - Yönetimi'!F21)</f>
        <v>Fakülte Sekreteri</v>
      </c>
      <c r="J21" s="80" t="str">
        <f>IF('Risk - Yönetimi'!G21=""," ",'Risk - Yönetimi'!G21)</f>
        <v>Evrak kayıt</v>
      </c>
      <c r="K21" s="79" t="str">
        <f>IF('Risk - Yönetimi'!K21=""," ",'Risk - Yönetimi'!K21)</f>
        <v>Düşük</v>
      </c>
      <c r="L21" s="81" t="str">
        <f>IF('Risk - Yönetimi'!M21=""," ",'Risk - Yönetimi'!M21)</f>
        <v>Düşük</v>
      </c>
      <c r="M21" s="79" t="str">
        <f>IF('Risk - Yönetimi'!O21=""," ",'Risk - Yönetimi'!O21)</f>
        <v>Düşük</v>
      </c>
      <c r="N21" s="11"/>
      <c r="O21" s="11"/>
      <c r="P21" s="11"/>
      <c r="Q21" s="11"/>
      <c r="R21" s="11"/>
    </row>
    <row r="22" spans="1:19" ht="30" customHeight="1">
      <c r="A22" s="74">
        <f>IF('Risk - Belirleme'!A22=""," ",'Risk - Belirleme'!A22)</f>
        <v>8</v>
      </c>
      <c r="B22" s="75" t="str">
        <f>IF('Risk - Belirleme'!B22=""," ",'Risk - Belirleme'!B22)</f>
        <v xml:space="preserve"> </v>
      </c>
      <c r="C22" s="76" t="str">
        <f>IF('Risk - Belirleme'!C22=""," ",'Risk - Belirleme'!C22)</f>
        <v>Sınav soru basımı yoğunluğu</v>
      </c>
      <c r="D22" s="76" t="str">
        <f>IF('Risk - Belirleme'!D22=""," ",'Risk - Belirleme'!D22)</f>
        <v>Sınav dönemlerinde yoğun olarak kullanılan fotokopi cihazının yetersiz kalması</v>
      </c>
      <c r="E22" s="77" t="str">
        <f>IF('Risk - Belirleme'!E22=""," ",'Risk - Belirleme'!E22)</f>
        <v>Bilgi Sistemleri</v>
      </c>
      <c r="F22" s="78" t="str">
        <f>IF('Risk - Analizi'!I22=""," ",'Risk - Analizi'!I22)</f>
        <v>Orta</v>
      </c>
      <c r="G22" s="79" t="str">
        <f>IF('Risk - Yönetimi'!D22=""," ",'Risk - Yönetimi'!D22)</f>
        <v>Kontrol Geliştir</v>
      </c>
      <c r="H22" s="80" t="str">
        <f>IF('Risk - Yönetimi'!E22=""," ",'Risk - Yönetimi'!E22)</f>
        <v>Sınav sorularının basılması için ek fotokopi cihazı temin edilmesi</v>
      </c>
      <c r="I22" s="80" t="str">
        <f>IF('Risk - Yönetimi'!F22=""," ",'Risk - Yönetimi'!F22)</f>
        <v>Fakülte Sekreteri</v>
      </c>
      <c r="J22" s="80" t="str">
        <f>IF('Risk - Yönetimi'!G22=""," ",'Risk - Yönetimi'!G22)</f>
        <v>Taşınır İşlemleri</v>
      </c>
      <c r="K22" s="79" t="str">
        <f>IF('Risk - Yönetimi'!K22=""," ",'Risk - Yönetimi'!K22)</f>
        <v>Düşük</v>
      </c>
      <c r="L22" s="81" t="str">
        <f>IF('Risk - Yönetimi'!M22=""," ",'Risk - Yönetimi'!M22)</f>
        <v>Düşük</v>
      </c>
      <c r="M22" s="79" t="str">
        <f>IF('Risk - Yönetimi'!O22=""," ",'Risk - Yönetimi'!O22)</f>
        <v>Düşük</v>
      </c>
      <c r="N22" s="11"/>
      <c r="O22" s="11"/>
      <c r="P22" s="11"/>
      <c r="Q22" s="11"/>
      <c r="R22" s="11"/>
    </row>
    <row r="23" spans="1:19" ht="30" customHeight="1">
      <c r="A23" s="74">
        <f>IF('Risk - Belirleme'!A23=""," ",'Risk - Belirleme'!A23)</f>
        <v>9</v>
      </c>
      <c r="B23" s="75" t="str">
        <f>IF('Risk - Belirleme'!B23=""," ",'Risk - Belirleme'!B23)</f>
        <v xml:space="preserve"> </v>
      </c>
      <c r="C23" s="76" t="str">
        <f>IF('Risk - Belirleme'!C23=""," ",'Risk - Belirleme'!C23)</f>
        <v>Kurum telefonlarının meşgul edilmesi</v>
      </c>
      <c r="D23" s="76" t="str">
        <f>IF('Risk - Belirleme'!D23=""," ",'Risk - Belirleme'!D23)</f>
        <v>Kayıt dönemi ve sınav dönemlerinde öğrenci adaylarınınpersoneli telefon yoluyla gereksiz yere meşgul etmesi</v>
      </c>
      <c r="E23" s="77" t="str">
        <f>IF('Risk - Belirleme'!E23=""," ",'Risk - Belirleme'!E23)</f>
        <v>Finansal</v>
      </c>
      <c r="F23" s="78" t="str">
        <f>IF('Risk - Analizi'!I23=""," ",'Risk - Analizi'!I23)</f>
        <v>Orta</v>
      </c>
      <c r="G23" s="79" t="str">
        <f>IF('Risk - Yönetimi'!D23=""," ",'Risk - Yönetimi'!D23)</f>
        <v>Kontrol Geliştir</v>
      </c>
      <c r="H23" s="80" t="str">
        <f>IF('Risk - Yönetimi'!E23=""," ",'Risk - Yönetimi'!E23)</f>
        <v>Gereksiz telefonla arama ve bilgi taleplerinin önüne geçmek için sosyal medya, kurum ve birim  internet sayfalarında detaylı, anlaşılır ve güncel bilgilendirmelerin yapılması.</v>
      </c>
      <c r="I23" s="80" t="str">
        <f>IF('Risk - Yönetimi'!F23=""," ",'Risk - Yönetimi'!F23)</f>
        <v>Fakülte Sekreteri</v>
      </c>
      <c r="J23" s="80" t="str">
        <f>IF('Risk - Yönetimi'!G23=""," ",'Risk - Yönetimi'!G23)</f>
        <v>Bilgi İşlem</v>
      </c>
      <c r="K23" s="79" t="str">
        <f>IF('Risk - Yönetimi'!K23=""," ",'Risk - Yönetimi'!K23)</f>
        <v>Düşük</v>
      </c>
      <c r="L23" s="81" t="str">
        <f>IF('Risk - Yönetimi'!M23=""," ",'Risk - Yönetimi'!M23)</f>
        <v>Düşük</v>
      </c>
      <c r="M23" s="79" t="str">
        <f>IF('Risk - Yönetimi'!O23=""," ",'Risk - Yönetimi'!O23)</f>
        <v>Düşük</v>
      </c>
    </row>
    <row r="24" spans="1:19" ht="30" customHeight="1">
      <c r="A24" s="74">
        <f>IF('Risk - Belirleme'!A24=""," ",'Risk - Belirleme'!A24)</f>
        <v>10</v>
      </c>
      <c r="B24" s="75" t="str">
        <f>IF('Risk - Belirleme'!B24=""," ",'Risk - Belirleme'!B24)</f>
        <v xml:space="preserve"> </v>
      </c>
      <c r="C24" s="76" t="str">
        <f>IF('Risk - Belirleme'!C24=""," ",'Risk - Belirleme'!C24)</f>
        <v>Personelin ihtiyacı olan demirbaşlar</v>
      </c>
      <c r="D24" s="76" t="str">
        <f>IF('Risk - Belirleme'!D24=""," ",'Risk - Belirleme'!D24)</f>
        <v>Personel için gerekli demirbaş malzemelerinin (laboratuvar ve büro malzemesi) uzun bir süre sonunda temin edilmesi</v>
      </c>
      <c r="E24" s="77" t="str">
        <f>IF('Risk - Belirleme'!E24=""," ",'Risk - Belirleme'!E24)</f>
        <v>Operasyonel</v>
      </c>
      <c r="F24" s="78" t="str">
        <f>IF('Risk - Analizi'!I24=""," ",'Risk - Analizi'!I24)</f>
        <v>Orta</v>
      </c>
      <c r="G24" s="79" t="str">
        <f>IF('Risk - Yönetimi'!D24=""," ",'Risk - Yönetimi'!D24)</f>
        <v>Kontrol Geliştir</v>
      </c>
      <c r="H24" s="80" t="str">
        <f>IF('Risk - Yönetimi'!E24=""," ",'Risk - Yönetimi'!E24)</f>
        <v>Satın alma sürecinin hızlandırılması</v>
      </c>
      <c r="I24" s="80" t="str">
        <f>IF('Risk - Yönetimi'!F24=""," ",'Risk - Yönetimi'!F24)</f>
        <v>Fakülte Sekreteri</v>
      </c>
      <c r="J24" s="80" t="str">
        <f>IF('Risk - Yönetimi'!G24=""," ",'Risk - Yönetimi'!G24)</f>
        <v>Satın Alma</v>
      </c>
      <c r="K24" s="79" t="str">
        <f>IF('Risk - Yönetimi'!K24=""," ",'Risk - Yönetimi'!K24)</f>
        <v>Düşük</v>
      </c>
      <c r="L24" s="81" t="str">
        <f>IF('Risk - Yönetimi'!M24=""," ",'Risk - Yönetimi'!M24)</f>
        <v>Düşük</v>
      </c>
      <c r="M24" s="79" t="str">
        <f>IF('Risk - Yönetimi'!O24=""," ",'Risk - Yönetimi'!O24)</f>
        <v>Düşük</v>
      </c>
    </row>
    <row r="25" spans="1:19" ht="30" customHeight="1">
      <c r="A25" s="74">
        <f>IF('Risk - Belirleme'!A25=""," ",'Risk - Belirleme'!A25)</f>
        <v>11</v>
      </c>
      <c r="B25" s="75" t="str">
        <f>IF('Risk - Belirleme'!B25=""," ",'Risk - Belirleme'!B25)</f>
        <v xml:space="preserve"> </v>
      </c>
      <c r="C25" s="76" t="str">
        <f>IF('Risk - Belirleme'!C25=""," ",'Risk - Belirleme'!C25)</f>
        <v>Ek ders işlemleri</v>
      </c>
      <c r="D25" s="76" t="str">
        <f>IF('Risk - Belirleme'!D25=""," ",'Risk - Belirleme'!D25)</f>
        <v>ekders yaz okulu vs. ödemelerinin gerekli evrakların birimlerden toplanamaması sebebiyle gecikmeli ödenmesi</v>
      </c>
      <c r="E25" s="77" t="str">
        <f>IF('Risk - Belirleme'!E25=""," ",'Risk - Belirleme'!E25)</f>
        <v>Finansal</v>
      </c>
      <c r="F25" s="78" t="str">
        <f>IF('Risk - Analizi'!I25=""," ",'Risk - Analizi'!I25)</f>
        <v>Orta</v>
      </c>
      <c r="G25" s="79" t="str">
        <f>IF('Risk - Yönetimi'!D25=""," ",'Risk - Yönetimi'!D25)</f>
        <v>Kontrol Geliştir</v>
      </c>
      <c r="H25" s="80" t="str">
        <f>IF('Risk - Yönetimi'!E25=""," ",'Risk - Yönetimi'!E25)</f>
        <v>sorumluluk bilinci ve geri dönüt mekanizmasının işleyeceği önlemler almak</v>
      </c>
      <c r="I25" s="80" t="str">
        <f>IF('Risk - Yönetimi'!F25=""," ",'Risk - Yönetimi'!F25)</f>
        <v>Dekan</v>
      </c>
      <c r="J25" s="80" t="str">
        <f>IF('Risk - Yönetimi'!G25=""," ",'Risk - Yönetimi'!G25)</f>
        <v>Mali işler</v>
      </c>
      <c r="K25" s="79" t="str">
        <f>IF('Risk - Yönetimi'!K25=""," ",'Risk - Yönetimi'!K25)</f>
        <v>Orta</v>
      </c>
      <c r="L25" s="81" t="str">
        <f>IF('Risk - Yönetimi'!M25=""," ",'Risk - Yönetimi'!M25)</f>
        <v>Orta</v>
      </c>
      <c r="M25" s="79" t="str">
        <f>IF('Risk - Yönetimi'!O25=""," ",'Risk - Yönetimi'!O25)</f>
        <v>Orta</v>
      </c>
    </row>
    <row r="26" spans="1:19" ht="30" customHeight="1">
      <c r="A26" s="74">
        <f>IF('Risk - Belirleme'!A26=""," ",'Risk - Belirleme'!A26)</f>
        <v>12</v>
      </c>
      <c r="B26" s="75" t="str">
        <f>IF('Risk - Belirleme'!B26=""," ",'Risk - Belirleme'!B26)</f>
        <v xml:space="preserve"> </v>
      </c>
      <c r="C26" s="76" t="str">
        <f>IF('Risk - Belirleme'!C26=""," ",'Risk - Belirleme'!C26)</f>
        <v>Aboneliğe Bağlı Ödemeler</v>
      </c>
      <c r="D26" s="76" t="str">
        <f>IF('Risk - Belirleme'!D26=""," ",'Risk - Belirleme'!D26)</f>
        <v>Elektronik haberleşme hizmetine dair fatura ayrtıntılarının detyalı incelenmesi- şahsi aramaların tespiti</v>
      </c>
      <c r="E26" s="77" t="str">
        <f>IF('Risk - Belirleme'!E26=""," ",'Risk - Belirleme'!E26)</f>
        <v>Operasyonel ve Finansal</v>
      </c>
      <c r="F26" s="78" t="str">
        <f>IF('Risk - Analizi'!I26=""," ",'Risk - Analizi'!I26)</f>
        <v>Orta</v>
      </c>
      <c r="G26" s="79" t="str">
        <f>IF('Risk - Yönetimi'!D26=""," ",'Risk - Yönetimi'!D26)</f>
        <v>Kontrol Geliştir</v>
      </c>
      <c r="H26" s="80" t="str">
        <f>IF('Risk - Yönetimi'!E26=""," ",'Risk - Yönetimi'!E26)</f>
        <v>fatura ayrıntılarını tek tek incelemek özel aramaları tespit etmek</v>
      </c>
      <c r="I26" s="80" t="str">
        <f>IF('Risk - Yönetimi'!F26=""," ",'Risk - Yönetimi'!F26)</f>
        <v>Fakülte Sekreteri</v>
      </c>
      <c r="J26" s="80" t="str">
        <f>IF('Risk - Yönetimi'!G26=""," ",'Risk - Yönetimi'!G26)</f>
        <v>Mali işler</v>
      </c>
      <c r="K26" s="79" t="str">
        <f>IF('Risk - Yönetimi'!K26=""," ",'Risk - Yönetimi'!K26)</f>
        <v>Düşük</v>
      </c>
      <c r="L26" s="81" t="str">
        <f>IF('Risk - Yönetimi'!M26=""," ",'Risk - Yönetimi'!M26)</f>
        <v>Düşük</v>
      </c>
      <c r="M26" s="79" t="str">
        <f>IF('Risk - Yönetimi'!O26=""," ",'Risk - Yönetimi'!O26)</f>
        <v>Düşük</v>
      </c>
    </row>
    <row r="27" spans="1:19" ht="30" customHeight="1">
      <c r="A27" s="74">
        <f>IF('Risk - Belirleme'!A27=""," ",'Risk - Belirleme'!A27)</f>
        <v>13</v>
      </c>
      <c r="B27" s="75" t="str">
        <f>IF('Risk - Belirleme'!B27=""," ",'Risk - Belirleme'!B27)</f>
        <v xml:space="preserve"> </v>
      </c>
      <c r="C27" s="76" t="str">
        <f>IF('Risk - Belirleme'!C27=""," ",'Risk - Belirleme'!C27)</f>
        <v>jüri ödemeleri</v>
      </c>
      <c r="D27" s="76" t="str">
        <f>IF('Risk - Belirleme'!D27=""," ",'Risk - Belirleme'!D27)</f>
        <v>jüri ödemelerinde yeniden atama için ödeme talebinde bulunan personele mevzuat sebebiyle ödeme yapılamadığının bildirimi</v>
      </c>
      <c r="E27" s="77" t="str">
        <f>IF('Risk - Belirleme'!E27=""," ",'Risk - Belirleme'!E27)</f>
        <v>Yasal/Uygunluk</v>
      </c>
      <c r="F27" s="78" t="str">
        <f>IF('Risk - Analizi'!I27=""," ",'Risk - Analizi'!I27)</f>
        <v>Orta</v>
      </c>
      <c r="G27" s="79" t="str">
        <f>IF('Risk - Yönetimi'!D27=""," ",'Risk - Yönetimi'!D27)</f>
        <v>Kontrol Geliştir</v>
      </c>
      <c r="H27" s="80" t="str">
        <f>IF('Risk - Yönetimi'!E27=""," ",'Risk - Yönetimi'!E27)</f>
        <v>yeniden atamalarla ilgili YÖK Başkanlığının yazısının ilgiliye bildirilmesi</v>
      </c>
      <c r="I27" s="80" t="str">
        <f>IF('Risk - Yönetimi'!F27=""," ",'Risk - Yönetimi'!F27)</f>
        <v>Fakülte Sekreteri</v>
      </c>
      <c r="J27" s="80" t="str">
        <f>IF('Risk - Yönetimi'!G27=""," ",'Risk - Yönetimi'!G27)</f>
        <v>Mali işler</v>
      </c>
      <c r="K27" s="79" t="str">
        <f>IF('Risk - Yönetimi'!K27=""," ",'Risk - Yönetimi'!K27)</f>
        <v>Orta</v>
      </c>
      <c r="L27" s="81" t="str">
        <f>IF('Risk - Yönetimi'!M27=""," ",'Risk - Yönetimi'!M27)</f>
        <v>Orta</v>
      </c>
      <c r="M27" s="79" t="str">
        <f>IF('Risk - Yönetimi'!O27=""," ",'Risk - Yönetimi'!O27)</f>
        <v>Orta</v>
      </c>
    </row>
    <row r="28" spans="1:19" ht="30" customHeight="1">
      <c r="A28" s="74">
        <f>IF('Risk - Belirleme'!A28=""," ",'Risk - Belirleme'!A28)</f>
        <v>14</v>
      </c>
      <c r="B28" s="75" t="str">
        <f>IF('Risk - Belirleme'!B28=""," ",'Risk - Belirleme'!B28)</f>
        <v xml:space="preserve"> </v>
      </c>
      <c r="C28" s="76" t="str">
        <f>IF('Risk - Belirleme'!C28=""," ",'Risk - Belirleme'!C28)</f>
        <v>Bütçe hazırlık ve uygulama işlemleri</v>
      </c>
      <c r="D28" s="76" t="str">
        <f>IF('Risk - Belirleme'!D28=""," ",'Risk - Belirleme'!D28)</f>
        <v>bir sonraki yıl için öngörülen ihtiyaçların karşılanması için bütçe hazırlık döneminde gerekli taleplerin toplanamaması</v>
      </c>
      <c r="E28" s="77" t="str">
        <f>IF('Risk - Belirleme'!E28=""," ",'Risk - Belirleme'!E28)</f>
        <v>Operasyonel</v>
      </c>
      <c r="F28" s="78" t="str">
        <f>IF('Risk - Analizi'!I28=""," ",'Risk - Analizi'!I28)</f>
        <v>Orta</v>
      </c>
      <c r="G28" s="79" t="str">
        <f>IF('Risk - Yönetimi'!D28=""," ",'Risk - Yönetimi'!D28)</f>
        <v>Kontrol Geliştir</v>
      </c>
      <c r="H28" s="80" t="str">
        <f>IF('Risk - Yönetimi'!E28=""," ",'Risk - Yönetimi'!E28)</f>
        <v>koordinayon ve bilgilendirme eksikliği zaman kısıtlılığı gibi sebeplerle birimlerin ihtiyaçlarının toplanamaması</v>
      </c>
      <c r="I28" s="80" t="str">
        <f>IF('Risk - Yönetimi'!F28=""," ",'Risk - Yönetimi'!F28)</f>
        <v>Dekan</v>
      </c>
      <c r="J28" s="80" t="str">
        <f>IF('Risk - Yönetimi'!G28=""," ",'Risk - Yönetimi'!G28)</f>
        <v>Mali işler</v>
      </c>
      <c r="K28" s="79" t="str">
        <f>IF('Risk - Yönetimi'!K28=""," ",'Risk - Yönetimi'!K28)</f>
        <v>Orta</v>
      </c>
      <c r="L28" s="81" t="str">
        <f>IF('Risk - Yönetimi'!M28=""," ",'Risk - Yönetimi'!M28)</f>
        <v>Orta</v>
      </c>
      <c r="M28" s="79" t="str">
        <f>IF('Risk - Yönetimi'!O28=""," ",'Risk - Yönetimi'!O28)</f>
        <v>Orta</v>
      </c>
    </row>
    <row r="29" spans="1:19" ht="30" customHeight="1">
      <c r="A29" s="74">
        <f>IF('Risk - Belirleme'!A29=""," ",'Risk - Belirleme'!A29)</f>
        <v>15</v>
      </c>
      <c r="B29" s="75" t="str">
        <f>IF('Risk - Belirleme'!B29=""," ",'Risk - Belirleme'!B29)</f>
        <v xml:space="preserve"> </v>
      </c>
      <c r="C29" s="76" t="str">
        <f>IF('Risk - Belirleme'!C29=""," ",'Risk - Belirleme'!C29)</f>
        <v>Ek Çalışma karşılıkları</v>
      </c>
      <c r="D29" s="76" t="str">
        <f>IF('Risk - Belirleme'!D29=""," ",'Risk - Belirleme'!D29)</f>
        <v>fazla mesai ödemesi için alınan YKK ile fazla mesai alan personelin puantajlarının örtüşmemesi(50 saat - ykk daki haline uygun olarak gerçekleştirme)</v>
      </c>
      <c r="E29" s="77" t="str">
        <f>IF('Risk - Belirleme'!E29=""," ",'Risk - Belirleme'!E29)</f>
        <v>Yasal/Uygunluk</v>
      </c>
      <c r="F29" s="78" t="str">
        <f>IF('Risk - Analizi'!I29=""," ",'Risk - Analizi'!I29)</f>
        <v>Yüksek</v>
      </c>
      <c r="G29" s="79" t="str">
        <f>IF('Risk - Yönetimi'!D29=""," ",'Risk - Yönetimi'!D29)</f>
        <v>Kontrol Geliştir</v>
      </c>
      <c r="H29" s="80" t="str">
        <f>IF('Risk - Yönetimi'!E29=""," ",'Risk - Yönetimi'!E29)</f>
        <v>mevzuatta konu ile ilgili hükümlerin mesai ödemesi alan personele açıklanması</v>
      </c>
      <c r="I29" s="80" t="str">
        <f>IF('Risk - Yönetimi'!F29=""," ",'Risk - Yönetimi'!F29)</f>
        <v>Fakülte Sekreteri</v>
      </c>
      <c r="J29" s="80" t="str">
        <f>IF('Risk - Yönetimi'!G29=""," ",'Risk - Yönetimi'!G29)</f>
        <v>Mali işler</v>
      </c>
      <c r="K29" s="79" t="str">
        <f>IF('Risk - Yönetimi'!K29=""," ",'Risk - Yönetimi'!K29)</f>
        <v>Orta</v>
      </c>
      <c r="L29" s="81" t="str">
        <f>IF('Risk - Yönetimi'!M29=""," ",'Risk - Yönetimi'!M29)</f>
        <v>Orta</v>
      </c>
      <c r="M29" s="79" t="str">
        <f>IF('Risk - Yönetimi'!O29=""," ",'Risk - Yönetimi'!O29)</f>
        <v>Orta</v>
      </c>
    </row>
    <row r="30" spans="1:19" ht="30" customHeight="1">
      <c r="A30" s="74">
        <f>IF('Risk - Belirleme'!A30=""," ",'Risk - Belirleme'!A30)</f>
        <v>16</v>
      </c>
      <c r="B30" s="75" t="str">
        <f>IF('Risk - Belirleme'!B30=""," ",'Risk - Belirleme'!B30)</f>
        <v xml:space="preserve"> </v>
      </c>
      <c r="C30" s="76" t="str">
        <f>IF('Risk - Belirleme'!C30=""," ",'Risk - Belirleme'!C30)</f>
        <v>Yolluk Ödemeleri</v>
      </c>
      <c r="D30" s="76" t="str">
        <f>IF('Risk - Belirleme'!D30=""," ",'Risk - Belirleme'!D30)</f>
        <v>yolluk (yurt içi, yurt dışı, sürekli)gerekli evrakların toplanamaması( beyan edilen evrakların yabancı dil oluşu kur farkı faturanın kişi değil üniversite adına kesilmesi)</v>
      </c>
      <c r="E30" s="77" t="str">
        <f>IF('Risk - Belirleme'!E30=""," ",'Risk - Belirleme'!E30)</f>
        <v>Operasyonel ve Finansal</v>
      </c>
      <c r="F30" s="78" t="str">
        <f>IF('Risk - Analizi'!I30=""," ",'Risk - Analizi'!I30)</f>
        <v>Yüksek</v>
      </c>
      <c r="G30" s="79" t="str">
        <f>IF('Risk - Yönetimi'!D30=""," ",'Risk - Yönetimi'!D30)</f>
        <v>Kontrol Geliştir</v>
      </c>
      <c r="H30" s="80" t="str">
        <f>IF('Risk - Yönetimi'!E30=""," ",'Risk - Yönetimi'!E30)</f>
        <v>YKK ve Oluru alınan personele mali işler tarafından bilgilendirme yapılması</v>
      </c>
      <c r="I30" s="80" t="str">
        <f>IF('Risk - Yönetimi'!F30=""," ",'Risk - Yönetimi'!F30)</f>
        <v>Dekan</v>
      </c>
      <c r="J30" s="80" t="str">
        <f>IF('Risk - Yönetimi'!G30=""," ",'Risk - Yönetimi'!G30)</f>
        <v>Mali işler</v>
      </c>
      <c r="K30" s="79" t="str">
        <f>IF('Risk - Yönetimi'!K30=""," ",'Risk - Yönetimi'!K30)</f>
        <v>Orta</v>
      </c>
      <c r="L30" s="81" t="str">
        <f>IF('Risk - Yönetimi'!M30=""," ",'Risk - Yönetimi'!M30)</f>
        <v>Orta</v>
      </c>
      <c r="M30" s="79" t="str">
        <f>IF('Risk - Yönetimi'!O30=""," ",'Risk - Yönetimi'!O30)</f>
        <v>Orta</v>
      </c>
    </row>
    <row r="31" spans="1:19" ht="30" customHeight="1">
      <c r="A31" s="74">
        <f>IF('Risk - Belirleme'!A31=""," ",'Risk - Belirleme'!A31)</f>
        <v>17</v>
      </c>
      <c r="B31" s="75" t="str">
        <f>IF('Risk - Belirleme'!B31=""," ",'Risk - Belirleme'!B31)</f>
        <v xml:space="preserve"> </v>
      </c>
      <c r="C31" s="76" t="str">
        <f>IF('Risk - Belirleme'!C31=""," ",'Risk - Belirleme'!C31)</f>
        <v>Mali İşler</v>
      </c>
      <c r="D31" s="76" t="str">
        <f>IF('Risk - Belirleme'!D31=""," ",'Risk - Belirleme'!D31)</f>
        <v>unvanı değişen akademik personele yazışmaların maaş-özlük birimine iletilmemesi ya da geç iletilmesi sebebiyle ek ders ücretlerinin unvanına uygun olarak gecikmeli ödenmesi</v>
      </c>
      <c r="E31" s="77" t="str">
        <f>IF('Risk - Belirleme'!E31=""," ",'Risk - Belirleme'!E31)</f>
        <v>Operasyonel ve Finansal</v>
      </c>
      <c r="F31" s="78" t="str">
        <f>IF('Risk - Analizi'!I31=""," ",'Risk - Analizi'!I31)</f>
        <v>Orta</v>
      </c>
      <c r="G31" s="79" t="str">
        <f>IF('Risk - Yönetimi'!D31=""," ",'Risk - Yönetimi'!D31)</f>
        <v>Kontrol Geliştir</v>
      </c>
      <c r="H31" s="80" t="str">
        <f>IF('Risk - Yönetimi'!E31=""," ",'Risk - Yönetimi'!E31)</f>
        <v>personel işleri ve mali işler birimlerinini koordinasyon sağlaması</v>
      </c>
      <c r="I31" s="80" t="str">
        <f>IF('Risk - Yönetimi'!F31=""," ",'Risk - Yönetimi'!F31)</f>
        <v>Dekan</v>
      </c>
      <c r="J31" s="80" t="str">
        <f>IF('Risk - Yönetimi'!G31=""," ",'Risk - Yönetimi'!G31)</f>
        <v>Mali işler</v>
      </c>
      <c r="K31" s="79" t="str">
        <f>IF('Risk - Yönetimi'!K31=""," ",'Risk - Yönetimi'!K31)</f>
        <v>Yüksek</v>
      </c>
      <c r="L31" s="81" t="str">
        <f>IF('Risk - Yönetimi'!M31=""," ",'Risk - Yönetimi'!M31)</f>
        <v>Yüksek</v>
      </c>
      <c r="M31" s="79" t="str">
        <f>IF('Risk - Yönetimi'!O31=""," ",'Risk - Yönetimi'!O31)</f>
        <v>Çok Yüksek</v>
      </c>
    </row>
    <row r="32" spans="1:19" ht="30" customHeight="1">
      <c r="A32" s="74">
        <f>IF('Risk - Belirleme'!A32=""," ",'Risk - Belirleme'!A32)</f>
        <v>18</v>
      </c>
      <c r="B32" s="75" t="str">
        <f>IF('Risk - Belirleme'!B32=""," ",'Risk - Belirleme'!B32)</f>
        <v xml:space="preserve"> </v>
      </c>
      <c r="C32" s="76" t="str">
        <f>IF('Risk - Belirleme'!C32=""," ",'Risk - Belirleme'!C32)</f>
        <v>Yeni işe başlayan kişiye maaş ödenememesi</v>
      </c>
      <c r="D32" s="76" t="str">
        <f>IF('Risk - Belirleme'!D32=""," ",'Risk - Belirleme'!D32)</f>
        <v>İşe başlama ay başında yapıldığı durumlarda yeni başlayan kişiye maaş ödenmesi zamanında yapılamamaktadır.</v>
      </c>
      <c r="E32" s="77" t="str">
        <f>IF('Risk - Belirleme'!E32=""," ",'Risk - Belirleme'!E32)</f>
        <v>Finansal</v>
      </c>
      <c r="F32" s="78" t="str">
        <f>IF('Risk - Analizi'!I32=""," ",'Risk - Analizi'!I32)</f>
        <v>Çok Yüksek</v>
      </c>
      <c r="G32" s="79" t="str">
        <f>IF('Risk - Yönetimi'!D32=""," ",'Risk - Yönetimi'!D32)</f>
        <v>Kontrol Geliştir</v>
      </c>
      <c r="H32" s="80" t="str">
        <f>IF('Risk - Yönetimi'!E32=""," ",'Risk - Yönetimi'!E32)</f>
        <v>İşe başlama ay başında yapıldığında elle bodro yapılmaktadır. Bu durumda maaş ödemesi birkaç hafta gecikebilecektir.</v>
      </c>
      <c r="I32" s="80" t="str">
        <f>IF('Risk - Yönetimi'!F32=""," ",'Risk - Yönetimi'!F32)</f>
        <v>Dekan</v>
      </c>
      <c r="J32" s="80" t="str">
        <f>IF('Risk - Yönetimi'!G32=""," ",'Risk - Yönetimi'!G32)</f>
        <v>Mali işler</v>
      </c>
      <c r="K32" s="79" t="str">
        <f>IF('Risk - Yönetimi'!K32=""," ",'Risk - Yönetimi'!K32)</f>
        <v>Düşük</v>
      </c>
      <c r="L32" s="81" t="str">
        <f>IF('Risk - Yönetimi'!M32=""," ",'Risk - Yönetimi'!M32)</f>
        <v>Yüksek</v>
      </c>
      <c r="M32" s="79" t="str">
        <f>IF('Risk - Yönetimi'!O32=""," ",'Risk - Yönetimi'!O32)</f>
        <v>Orta</v>
      </c>
    </row>
    <row r="33" spans="1:13" ht="30" customHeight="1">
      <c r="A33" s="74">
        <f>IF('Risk - Belirleme'!A33=""," ",'Risk - Belirleme'!A33)</f>
        <v>19</v>
      </c>
      <c r="B33" s="75" t="str">
        <f>IF('Risk - Belirleme'!B33=""," ",'Risk - Belirleme'!B33)</f>
        <v xml:space="preserve"> </v>
      </c>
      <c r="C33" s="76" t="str">
        <f>IF('Risk - Belirleme'!C33=""," ",'Risk - Belirleme'!C33)</f>
        <v>SGK işlemleri</v>
      </c>
      <c r="D33" s="76" t="str">
        <f>IF('Risk - Belirleme'!D33=""," ",'Risk - Belirleme'!D33)</f>
        <v>65 yaş üstü  işe başlayan akademik personelin sgk giriş işlemlerinin sistem  hatası nedeniyle yapılamaması</v>
      </c>
      <c r="E33" s="77" t="str">
        <f>IF('Risk - Belirleme'!E33=""," ",'Risk - Belirleme'!E33)</f>
        <v>Operasyonel ve Yasal</v>
      </c>
      <c r="F33" s="78" t="str">
        <f>IF('Risk - Analizi'!I33=""," ",'Risk - Analizi'!I33)</f>
        <v>Yüksek</v>
      </c>
      <c r="G33" s="79" t="str">
        <f>IF('Risk - Yönetimi'!D33=""," ",'Risk - Yönetimi'!D33)</f>
        <v>Kontrol Geliştir</v>
      </c>
      <c r="H33" s="80" t="str">
        <f>IF('Risk - Yönetimi'!E33=""," ",'Risk - Yönetimi'!E33)</f>
        <v>SGK Genel merkezi ile gerekli yazışmaların yapılması</v>
      </c>
      <c r="I33" s="80" t="str">
        <f>IF('Risk - Yönetimi'!F33=""," ",'Risk - Yönetimi'!F33)</f>
        <v>Fakülte Sekreteri</v>
      </c>
      <c r="J33" s="80" t="str">
        <f>IF('Risk - Yönetimi'!G33=""," ",'Risk - Yönetimi'!G33)</f>
        <v>Mali işler</v>
      </c>
      <c r="K33" s="79" t="str">
        <f>IF('Risk - Yönetimi'!K33=""," ",'Risk - Yönetimi'!K33)</f>
        <v>Yüksek</v>
      </c>
      <c r="L33" s="81" t="str">
        <f>IF('Risk - Yönetimi'!M33=""," ",'Risk - Yönetimi'!M33)</f>
        <v>Düşük</v>
      </c>
      <c r="M33" s="79" t="str">
        <f>IF('Risk - Yönetimi'!O33=""," ",'Risk - Yönetimi'!O33)</f>
        <v>Orta</v>
      </c>
    </row>
    <row r="34" spans="1:13" ht="30" customHeight="1">
      <c r="A34" s="74">
        <f>IF('Risk - Belirleme'!A34=""," ",'Risk - Belirleme'!A34)</f>
        <v>20</v>
      </c>
      <c r="B34" s="75" t="str">
        <f>IF('Risk - Belirleme'!B34=""," ",'Risk - Belirleme'!B34)</f>
        <v xml:space="preserve"> </v>
      </c>
      <c r="C34" s="76" t="str">
        <f>IF('Risk - Belirleme'!C34=""," ",'Risk - Belirleme'!C34)</f>
        <v>Özlük işlemleri</v>
      </c>
      <c r="D34" s="76" t="str">
        <f>IF('Risk - Belirleme'!D34=""," ",'Risk - Belirleme'!D34)</f>
        <v>Analık izni doğum izni terfi dil aile tazminatı vs. özlük bilgilerinin kbs ye tanıtılması esnasından sistem hatası sebebiyle girilen bilgilerin kaydedilmemesi</v>
      </c>
      <c r="E34" s="77" t="str">
        <f>IF('Risk - Belirleme'!E34=""," ",'Risk - Belirleme'!E34)</f>
        <v>Finansal</v>
      </c>
      <c r="F34" s="78" t="str">
        <f>IF('Risk - Analizi'!I34=""," ",'Risk - Analizi'!I34)</f>
        <v>Orta</v>
      </c>
      <c r="G34" s="79" t="str">
        <f>IF('Risk - Yönetimi'!D34=""," ",'Risk - Yönetimi'!D34)</f>
        <v>Kontrol Geliştir</v>
      </c>
      <c r="H34" s="80" t="str">
        <f>IF('Risk - Yönetimi'!E34=""," ",'Risk - Yönetimi'!E34)</f>
        <v>KBS sistemi ile ilgili yardım bildiriminde bulunulması (çağrı açmak)</v>
      </c>
      <c r="I34" s="80" t="str">
        <f>IF('Risk - Yönetimi'!F34=""," ",'Risk - Yönetimi'!F34)</f>
        <v>Fakülte Sekreteri</v>
      </c>
      <c r="J34" s="80" t="str">
        <f>IF('Risk - Yönetimi'!G34=""," ",'Risk - Yönetimi'!G34)</f>
        <v>Mali işler</v>
      </c>
      <c r="K34" s="79" t="str">
        <f>IF('Risk - Yönetimi'!K34=""," ",'Risk - Yönetimi'!K34)</f>
        <v>Düşük</v>
      </c>
      <c r="L34" s="81" t="str">
        <f>IF('Risk - Yönetimi'!M34=""," ",'Risk - Yönetimi'!M34)</f>
        <v>Düşük</v>
      </c>
      <c r="M34" s="79" t="str">
        <f>IF('Risk - Yönetimi'!O34=""," ",'Risk - Yönetimi'!O34)</f>
        <v>Düşük</v>
      </c>
    </row>
    <row r="35" spans="1:13" ht="30" customHeight="1">
      <c r="A35" s="74">
        <f>IF('Risk - Belirleme'!A35=""," ",'Risk - Belirleme'!A35)</f>
        <v>21</v>
      </c>
      <c r="B35" s="75" t="str">
        <f>IF('Risk - Belirleme'!B35=""," ",'Risk - Belirleme'!B35)</f>
        <v xml:space="preserve"> </v>
      </c>
      <c r="C35" s="76" t="str">
        <f>IF('Risk - Belirleme'!C35=""," ",'Risk - Belirleme'!C35)</f>
        <v>Bes İşlemleri</v>
      </c>
      <c r="D35" s="76" t="str">
        <f>IF('Risk - Belirleme'!D35=""," ",'Risk - Belirleme'!D35)</f>
        <v>(45 yaş altı) naklen atanıp göreve başlayan  personelin bes sistemine kaydının 3 gün içinde yapılamaması ve maaşının hesaplanamaması(karşı kurumun sistemden düşmemesi)</v>
      </c>
      <c r="E35" s="77" t="str">
        <f>IF('Risk - Belirleme'!E35=""," ",'Risk - Belirleme'!E35)</f>
        <v>Operasyonel ve Finansal</v>
      </c>
      <c r="F35" s="78" t="str">
        <f>IF('Risk - Analizi'!I35=""," ",'Risk - Analizi'!I35)</f>
        <v>Yüksek</v>
      </c>
      <c r="G35" s="79" t="str">
        <f>IF('Risk - Yönetimi'!D35=""," ",'Risk - Yönetimi'!D35)</f>
        <v>Kontrol Geliştir</v>
      </c>
      <c r="H35" s="80" t="str">
        <f>IF('Risk - Yönetimi'!E35=""," ",'Risk - Yönetimi'!E35)</f>
        <v>karşı kurum ile iletişime geçilip sistemden düşümünün sağlanması</v>
      </c>
      <c r="I35" s="80" t="str">
        <f>IF('Risk - Yönetimi'!F35=""," ",'Risk - Yönetimi'!F35)</f>
        <v>Fakülte Sekreteri</v>
      </c>
      <c r="J35" s="80" t="str">
        <f>IF('Risk - Yönetimi'!G35=""," ",'Risk - Yönetimi'!G35)</f>
        <v>Mali işler</v>
      </c>
      <c r="K35" s="79" t="str">
        <f>IF('Risk - Yönetimi'!K35=""," ",'Risk - Yönetimi'!K35)</f>
        <v>Yüksek</v>
      </c>
      <c r="L35" s="81" t="str">
        <f>IF('Risk - Yönetimi'!M35=""," ",'Risk - Yönetimi'!M35)</f>
        <v>Düşük</v>
      </c>
      <c r="M35" s="79" t="str">
        <f>IF('Risk - Yönetimi'!O35=""," ",'Risk - Yönetimi'!O35)</f>
        <v>Orta</v>
      </c>
    </row>
    <row r="36" spans="1:13" ht="30" customHeight="1">
      <c r="A36" s="74">
        <f>IF('Risk - Belirleme'!A36=""," ",'Risk - Belirleme'!A36)</f>
        <v>22</v>
      </c>
      <c r="B36" s="75" t="str">
        <f>IF('Risk - Belirleme'!B36=""," ",'Risk - Belirleme'!B36)</f>
        <v xml:space="preserve"> </v>
      </c>
      <c r="C36" s="76" t="str">
        <f>IF('Risk - Belirleme'!C36=""," ",'Risk - Belirleme'!C36)</f>
        <v>Özlük işlemleri</v>
      </c>
      <c r="D36" s="76" t="str">
        <f>IF('Risk - Belirleme'!D36=""," ",'Risk - Belirleme'!D36)</f>
        <v>Prof. Kadrosunda atanan personelin göreve başlama tarihine bağlı ( Bulunulan ayın 15 ine kadar)olarak özlük haklarından yararlanması</v>
      </c>
      <c r="E36" s="77" t="str">
        <f>IF('Risk - Belirleme'!E36=""," ",'Risk - Belirleme'!E36)</f>
        <v>Operasyonel ve Finansal</v>
      </c>
      <c r="F36" s="78" t="str">
        <f>IF('Risk - Analizi'!I36=""," ",'Risk - Analizi'!I36)</f>
        <v>Düşük</v>
      </c>
      <c r="G36" s="79" t="str">
        <f>IF('Risk - Yönetimi'!D36=""," ",'Risk - Yönetimi'!D36)</f>
        <v>Kontrol Geliştir</v>
      </c>
      <c r="H36" s="80" t="str">
        <f>IF('Risk - Yönetimi'!E36=""," ",'Risk - Yönetimi'!E36)</f>
        <v>kişilere mevzuatta yer alan hükümler hakkında bilgilendirme yapmak</v>
      </c>
      <c r="I36" s="80" t="str">
        <f>IF('Risk - Yönetimi'!F36=""," ",'Risk - Yönetimi'!F36)</f>
        <v>Fakülte Sekreteri</v>
      </c>
      <c r="J36" s="80" t="str">
        <f>IF('Risk - Yönetimi'!G36=""," ",'Risk - Yönetimi'!G36)</f>
        <v>Mali işler</v>
      </c>
      <c r="K36" s="79" t="str">
        <f>IF('Risk - Yönetimi'!K36=""," ",'Risk - Yönetimi'!K36)</f>
        <v>Düşük</v>
      </c>
      <c r="L36" s="81" t="str">
        <f>IF('Risk - Yönetimi'!M36=""," ",'Risk - Yönetimi'!M36)</f>
        <v>Düşük</v>
      </c>
      <c r="M36" s="79" t="str">
        <f>IF('Risk - Yönetimi'!O36=""," ",'Risk - Yönetimi'!O36)</f>
        <v>Düşük</v>
      </c>
    </row>
    <row r="37" spans="1:13" ht="30" customHeight="1">
      <c r="A37" s="74">
        <f>IF('Risk - Belirleme'!A37=""," ",'Risk - Belirleme'!A37)</f>
        <v>23</v>
      </c>
      <c r="B37" s="75" t="str">
        <f>IF('Risk - Belirleme'!B37=""," ",'Risk - Belirleme'!B37)</f>
        <v xml:space="preserve"> </v>
      </c>
      <c r="C37" s="76" t="str">
        <f>IF('Risk - Belirleme'!C37=""," ",'Risk - Belirleme'!C37)</f>
        <v>Özlük işlemleri</v>
      </c>
      <c r="D37" s="76" t="str">
        <f>IF('Risk - Belirleme'!D37=""," ",'Risk - Belirleme'!D37)</f>
        <v>Prof. Kadrosunda bulunan personelin 3. ve 4. yıllarda değişen özlük bilgilerinin  mutemet değişimi sebebiyle takibinin yapılamaması</v>
      </c>
      <c r="E37" s="77" t="str">
        <f>IF('Risk - Belirleme'!E37=""," ",'Risk - Belirleme'!E37)</f>
        <v>Raporlamalar</v>
      </c>
      <c r="F37" s="78" t="str">
        <f>IF('Risk - Analizi'!I37=""," ",'Risk - Analizi'!I37)</f>
        <v>Orta</v>
      </c>
      <c r="G37" s="79" t="str">
        <f>IF('Risk - Yönetimi'!D37=""," ",'Risk - Yönetimi'!D37)</f>
        <v>Transfer Et</v>
      </c>
      <c r="H37" s="80" t="str">
        <f>IF('Risk - Yönetimi'!E37=""," ",'Risk - Yönetimi'!E37)</f>
        <v>görev değişimi sırasında detaylı şekilde notların açıklanması/ birbirinin yedeği olacak şekilde mutemet yetiştirmek</v>
      </c>
      <c r="I37" s="80" t="str">
        <f>IF('Risk - Yönetimi'!F37=""," ",'Risk - Yönetimi'!F37)</f>
        <v>dekan</v>
      </c>
      <c r="J37" s="80" t="str">
        <f>IF('Risk - Yönetimi'!G37=""," ",'Risk - Yönetimi'!G37)</f>
        <v>Mali işler</v>
      </c>
      <c r="K37" s="79" t="str">
        <f>IF('Risk - Yönetimi'!K37=""," ",'Risk - Yönetimi'!K37)</f>
        <v>Orta</v>
      </c>
      <c r="L37" s="81" t="str">
        <f>IF('Risk - Yönetimi'!M37=""," ",'Risk - Yönetimi'!M37)</f>
        <v>Orta</v>
      </c>
      <c r="M37" s="79" t="str">
        <f>IF('Risk - Yönetimi'!O37=""," ",'Risk - Yönetimi'!O37)</f>
        <v>Orta</v>
      </c>
    </row>
    <row r="38" spans="1:13" ht="30" customHeight="1">
      <c r="A38" s="74">
        <f>IF('Risk - Belirleme'!A38=""," ",'Risk - Belirleme'!A38)</f>
        <v>24</v>
      </c>
      <c r="B38" s="75" t="str">
        <f>IF('Risk - Belirleme'!B38=""," ",'Risk - Belirleme'!B38)</f>
        <v xml:space="preserve"> </v>
      </c>
      <c r="C38" s="76" t="str">
        <f>IF('Risk - Belirleme'!C38=""," ",'Risk - Belirleme'!C38)</f>
        <v>Bes İşlemleri</v>
      </c>
      <c r="D38" s="76" t="str">
        <f>IF('Risk - Belirleme'!D38=""," ",'Risk - Belirleme'!D38)</f>
        <v>kıst maaş oluşan tahsilat verilerinin BES sistemine yüklenememesi</v>
      </c>
      <c r="E38" s="77" t="str">
        <f>IF('Risk - Belirleme'!E38=""," ",'Risk - Belirleme'!E38)</f>
        <v>Operasyonel</v>
      </c>
      <c r="F38" s="78" t="str">
        <f>IF('Risk - Analizi'!I38=""," ",'Risk - Analizi'!I38)</f>
        <v>Düşük</v>
      </c>
      <c r="G38" s="79" t="str">
        <f>IF('Risk - Yönetimi'!D38=""," ",'Risk - Yönetimi'!D38)</f>
        <v>Kontrol Geliştir</v>
      </c>
      <c r="H38" s="80" t="str">
        <f>IF('Risk - Yönetimi'!E38=""," ",'Risk - Yönetimi'!E38)</f>
        <v xml:space="preserve">sistem hatası </v>
      </c>
      <c r="I38" s="80" t="str">
        <f>IF('Risk - Yönetimi'!F38=""," ",'Risk - Yönetimi'!F38)</f>
        <v>Fakülte Sekreteri</v>
      </c>
      <c r="J38" s="80" t="str">
        <f>IF('Risk - Yönetimi'!G38=""," ",'Risk - Yönetimi'!G38)</f>
        <v>Mali işler</v>
      </c>
      <c r="K38" s="79" t="str">
        <f>IF('Risk - Yönetimi'!K38=""," ",'Risk - Yönetimi'!K38)</f>
        <v>Çok Düşük</v>
      </c>
      <c r="L38" s="81" t="str">
        <f>IF('Risk - Yönetimi'!M38=""," ",'Risk - Yönetimi'!M38)</f>
        <v>Çok Düşük</v>
      </c>
      <c r="M38" s="79" t="str">
        <f>IF('Risk - Yönetimi'!O38=""," ",'Risk - Yönetimi'!O38)</f>
        <v>Düşük</v>
      </c>
    </row>
    <row r="39" spans="1:13" ht="30" customHeight="1">
      <c r="A39" s="74">
        <f>IF('Risk - Belirleme'!A39=""," ",'Risk - Belirleme'!A39)</f>
        <v>25</v>
      </c>
      <c r="B39" s="75" t="str">
        <f>IF('Risk - Belirleme'!B39=""," ",'Risk - Belirleme'!B39)</f>
        <v xml:space="preserve"> </v>
      </c>
      <c r="C39" s="76" t="str">
        <f>IF('Risk - Belirleme'!C39=""," ",'Risk - Belirleme'!C39)</f>
        <v>Maaş işlemleri</v>
      </c>
      <c r="D39" s="76" t="str">
        <f>IF('Risk - Belirleme'!D39=""," ",'Risk - Belirleme'!D39)</f>
        <v>Görev süresi biten personelin yeniden atanma süreçleri ile ilgili koordinasyon eksikliği sebebiyle maaş ödemelerinin gecikmesi</v>
      </c>
      <c r="E39" s="77" t="str">
        <f>IF('Risk - Belirleme'!E39=""," ",'Risk - Belirleme'!E39)</f>
        <v>Operasyonel ve Finansal</v>
      </c>
      <c r="F39" s="78" t="str">
        <f>IF('Risk - Analizi'!I39=""," ",'Risk - Analizi'!I39)</f>
        <v>Çok Yüksek</v>
      </c>
      <c r="G39" s="79" t="str">
        <f>IF('Risk - Yönetimi'!D39=""," ",'Risk - Yönetimi'!D39)</f>
        <v>Kontrol Geliştir</v>
      </c>
      <c r="H39" s="80" t="str">
        <f>IF('Risk - Yönetimi'!E39=""," ",'Risk - Yönetimi'!E39)</f>
        <v>peronel işleri ile mali işler bürolarını aynı anda haberdar etmek- koordinasyon</v>
      </c>
      <c r="I39" s="80" t="str">
        <f>IF('Risk - Yönetimi'!F39=""," ",'Risk - Yönetimi'!F39)</f>
        <v>Dekan</v>
      </c>
      <c r="J39" s="80" t="str">
        <f>IF('Risk - Yönetimi'!G39=""," ",'Risk - Yönetimi'!G39)</f>
        <v>Mali işler</v>
      </c>
      <c r="K39" s="79" t="str">
        <f>IF('Risk - Yönetimi'!K39=""," ",'Risk - Yönetimi'!K39)</f>
        <v>Orta</v>
      </c>
      <c r="L39" s="81" t="str">
        <f>IF('Risk - Yönetimi'!M39=""," ",'Risk - Yönetimi'!M39)</f>
        <v>Orta</v>
      </c>
      <c r="M39" s="79" t="str">
        <f>IF('Risk - Yönetimi'!O39=""," ",'Risk - Yönetimi'!O39)</f>
        <v>Orta</v>
      </c>
    </row>
    <row r="40" spans="1:13" ht="30" customHeight="1">
      <c r="A40" s="74">
        <f>IF('Risk - Belirleme'!A40=""," ",'Risk - Belirleme'!A40)</f>
        <v>26</v>
      </c>
      <c r="B40" s="75" t="str">
        <f>IF('Risk - Belirleme'!B40=""," ",'Risk - Belirleme'!B40)</f>
        <v xml:space="preserve"> </v>
      </c>
      <c r="C40" s="76" t="str">
        <f>IF('Risk - Belirleme'!C40=""," ",'Risk - Belirleme'!C40)</f>
        <v>Maaş işlemleri</v>
      </c>
      <c r="D40" s="76" t="str">
        <f>IF('Risk - Belirleme'!D40=""," ",'Risk - Belirleme'!D40)</f>
        <v>Göreve başlayacak personellere atama yazısından itibaren 15 günlük sürenin tebliğinde maaş haftasının göz önüne alınmaması sebebiyle kişiye maaşının geç ödenmesi</v>
      </c>
      <c r="E40" s="77" t="str">
        <f>IF('Risk - Belirleme'!E40=""," ",'Risk - Belirleme'!E40)</f>
        <v>Operasyonel ve Finansal</v>
      </c>
      <c r="F40" s="78" t="str">
        <f>IF('Risk - Analizi'!I40=""," ",'Risk - Analizi'!I40)</f>
        <v>Orta</v>
      </c>
      <c r="G40" s="79" t="str">
        <f>IF('Risk - Yönetimi'!D40=""," ",'Risk - Yönetimi'!D40)</f>
        <v>Kontrol Geliştir</v>
      </c>
      <c r="H40" s="80" t="str">
        <f>IF('Risk - Yönetimi'!E40=""," ",'Risk - Yönetimi'!E40)</f>
        <v>göreve başlayacak kişilere maaşların yapıldığı hafta (her ayın 6-10) hakkında bilgi vermek</v>
      </c>
      <c r="I40" s="80" t="str">
        <f>IF('Risk - Yönetimi'!F40=""," ",'Risk - Yönetimi'!F40)</f>
        <v>Fakülte Sekreteri</v>
      </c>
      <c r="J40" s="80" t="str">
        <f>IF('Risk - Yönetimi'!G40=""," ",'Risk - Yönetimi'!G40)</f>
        <v>Mali işler</v>
      </c>
      <c r="K40" s="79" t="str">
        <f>IF('Risk - Yönetimi'!K40=""," ",'Risk - Yönetimi'!K40)</f>
        <v>Yüksek</v>
      </c>
      <c r="L40" s="81" t="str">
        <f>IF('Risk - Yönetimi'!M40=""," ",'Risk - Yönetimi'!M40)</f>
        <v>Yüksek</v>
      </c>
      <c r="M40" s="79" t="str">
        <f>IF('Risk - Yönetimi'!O40=""," ",'Risk - Yönetimi'!O40)</f>
        <v>Çok Yüksek</v>
      </c>
    </row>
    <row r="41" spans="1:13" ht="30" customHeight="1">
      <c r="A41" s="74">
        <f>IF('Risk - Belirleme'!A41=""," ",'Risk - Belirleme'!A41)</f>
        <v>27</v>
      </c>
      <c r="B41" s="75" t="str">
        <f>IF('Risk - Belirleme'!B41=""," ",'Risk - Belirleme'!B41)</f>
        <v xml:space="preserve"> </v>
      </c>
      <c r="C41" s="76" t="str">
        <f>IF('Risk - Belirleme'!C41=""," ",'Risk - Belirleme'!C41)</f>
        <v>Öğrenci e-mail ile belge isteği</v>
      </c>
      <c r="D41" s="76" t="str">
        <f>IF('Risk - Belirleme'!D41=""," ",'Risk - Belirleme'!D41)</f>
        <v>Öğrenci belgesi ve transkriptin e-mail oluyla istenmesi halinde güvenlik açığının oluşması</v>
      </c>
      <c r="E41" s="77" t="str">
        <f>IF('Risk - Belirleme'!E41=""," ",'Risk - Belirleme'!E41)</f>
        <v>Yasal/Uygunluk</v>
      </c>
      <c r="F41" s="78" t="str">
        <f>IF('Risk - Analizi'!I41=""," ",'Risk - Analizi'!I41)</f>
        <v>Orta</v>
      </c>
      <c r="G41" s="79" t="str">
        <f>IF('Risk - Yönetimi'!D41=""," ",'Risk - Yönetimi'!D41)</f>
        <v>Kontrol Geliştir</v>
      </c>
      <c r="H41" s="80" t="str">
        <f>IF('Risk - Yönetimi'!E41=""," ",'Risk - Yönetimi'!E41)</f>
        <v>Öğrenci belgesi ve transkriptin e-mail yoluyla istenmesi halinde güvenlik açığının oluşması</v>
      </c>
      <c r="I41" s="80" t="str">
        <f>IF('Risk - Yönetimi'!F41=""," ",'Risk - Yönetimi'!F41)</f>
        <v>Fakülte Sekreteri</v>
      </c>
      <c r="J41" s="80" t="str">
        <f>IF('Risk - Yönetimi'!G41=""," ",'Risk - Yönetimi'!G41)</f>
        <v>Öğrenci işleri</v>
      </c>
      <c r="K41" s="79" t="str">
        <f>IF('Risk - Yönetimi'!K41=""," ",'Risk - Yönetimi'!K41)</f>
        <v>Düşük</v>
      </c>
      <c r="L41" s="81" t="str">
        <f>IF('Risk - Yönetimi'!M41=""," ",'Risk - Yönetimi'!M41)</f>
        <v>Düşük</v>
      </c>
      <c r="M41" s="79" t="str">
        <f>IF('Risk - Yönetimi'!O41=""," ",'Risk - Yönetimi'!O41)</f>
        <v>Düşük</v>
      </c>
    </row>
    <row r="42" spans="1:13" ht="30" customHeight="1">
      <c r="A42" s="74">
        <f>IF('Risk - Belirleme'!A42=""," ",'Risk - Belirleme'!A42)</f>
        <v>28</v>
      </c>
      <c r="B42" s="75" t="str">
        <f>IF('Risk - Belirleme'!B42=""," ",'Risk - Belirleme'!B42)</f>
        <v xml:space="preserve"> </v>
      </c>
      <c r="C42" s="76" t="str">
        <f>IF('Risk - Belirleme'!C42=""," ",'Risk - Belirleme'!C42)</f>
        <v>Öğrenci Formları</v>
      </c>
      <c r="D42" s="76" t="str">
        <f>IF('Risk - Belirleme'!D42=""," ",'Risk - Belirleme'!D42)</f>
        <v>Her bölümün formu ayrı olması veya sitede form olmaması</v>
      </c>
      <c r="E42" s="77" t="str">
        <f>IF('Risk - Belirleme'!E42=""," ",'Risk - Belirleme'!E42)</f>
        <v>Operasyonel</v>
      </c>
      <c r="F42" s="78" t="str">
        <f>IF('Risk - Analizi'!I42=""," ",'Risk - Analizi'!I42)</f>
        <v>Düşük</v>
      </c>
      <c r="G42" s="79" t="str">
        <f>IF('Risk - Yönetimi'!D42=""," ",'Risk - Yönetimi'!D42)</f>
        <v>Kontrol Geliştir</v>
      </c>
      <c r="H42" s="80" t="str">
        <f>IF('Risk - Yönetimi'!E42=""," ",'Risk - Yönetimi'!E42)</f>
        <v>Öğrenci dilekçelerinde anlatılmak istenilen bilginin  tam anlaşılamaması, düzensiz olması ve eksik bilgi olması</v>
      </c>
      <c r="I42" s="80" t="str">
        <f>IF('Risk - Yönetimi'!F42=""," ",'Risk - Yönetimi'!F42)</f>
        <v>Fakülte Sekreteri</v>
      </c>
      <c r="J42" s="80" t="str">
        <f>IF('Risk - Yönetimi'!G42=""," ",'Risk - Yönetimi'!G42)</f>
        <v>Öğrenci işleri</v>
      </c>
      <c r="K42" s="79" t="str">
        <f>IF('Risk - Yönetimi'!K42=""," ",'Risk - Yönetimi'!K42)</f>
        <v>Düşük</v>
      </c>
      <c r="L42" s="81" t="str">
        <f>IF('Risk - Yönetimi'!M42=""," ",'Risk - Yönetimi'!M42)</f>
        <v>Düşük</v>
      </c>
      <c r="M42" s="79" t="str">
        <f>IF('Risk - Yönetimi'!O42=""," ",'Risk - Yönetimi'!O42)</f>
        <v>Düşük</v>
      </c>
    </row>
    <row r="43" spans="1:13" ht="30" customHeight="1">
      <c r="A43" s="74">
        <f>IF('Risk - Belirleme'!A43=""," ",'Risk - Belirleme'!A43)</f>
        <v>29</v>
      </c>
      <c r="B43" s="75" t="str">
        <f>IF('Risk - Belirleme'!B43=""," ",'Risk - Belirleme'!B43)</f>
        <v xml:space="preserve"> </v>
      </c>
      <c r="C43" s="76" t="str">
        <f>IF('Risk - Belirleme'!C43=""," ",'Risk - Belirleme'!C43)</f>
        <v>Bilgisayar Laboratuvarların sıvı ve yiyecekle ile girilmesi</v>
      </c>
      <c r="D43" s="76" t="str">
        <f>IF('Risk - Belirleme'!D43=""," ",'Risk - Belirleme'!D43)</f>
        <v>Laboratuvarlarda sıvı dökülmesi halinde tesisatlara sıvı akmasından olayı elektrik çarpma olayının meydana gelmesi</v>
      </c>
      <c r="E43" s="77" t="str">
        <f>IF('Risk - Belirleme'!E43=""," ",'Risk - Belirleme'!E43)</f>
        <v>Sağlık ve güvenlik</v>
      </c>
      <c r="F43" s="78" t="str">
        <f>IF('Risk - Analizi'!I43=""," ",'Risk - Analizi'!I43)</f>
        <v>Yüksek</v>
      </c>
      <c r="G43" s="79" t="str">
        <f>IF('Risk - Yönetimi'!D43=""," ",'Risk - Yönetimi'!D43)</f>
        <v>Kontrol Geliştir</v>
      </c>
      <c r="H43" s="80" t="str">
        <f>IF('Risk - Yönetimi'!E43=""," ",'Risk - Yönetimi'!E43)</f>
        <v>Laboratuvarlara yiyecek ve içecekle girilmenin yasaklanması</v>
      </c>
      <c r="I43" s="80" t="str">
        <f>IF('Risk - Yönetimi'!F43=""," ",'Risk - Yönetimi'!F43)</f>
        <v>Dekan</v>
      </c>
      <c r="J43" s="80" t="str">
        <f>IF('Risk - Yönetimi'!G43=""," ",'Risk - Yönetimi'!G43)</f>
        <v>Mali işler</v>
      </c>
      <c r="K43" s="79" t="str">
        <f>IF('Risk - Yönetimi'!K43=""," ",'Risk - Yönetimi'!K43)</f>
        <v>Düşük</v>
      </c>
      <c r="L43" s="81" t="str">
        <f>IF('Risk - Yönetimi'!M43=""," ",'Risk - Yönetimi'!M43)</f>
        <v>Düşük</v>
      </c>
      <c r="M43" s="79" t="str">
        <f>IF('Risk - Yönetimi'!O43=""," ",'Risk - Yönetimi'!O43)</f>
        <v>Düşük</v>
      </c>
    </row>
    <row r="44" spans="1:13" ht="30" customHeight="1">
      <c r="A44" s="74">
        <f>IF('Risk - Belirleme'!A44=""," ",'Risk - Belirleme'!A44)</f>
        <v>30</v>
      </c>
      <c r="B44" s="75" t="str">
        <f>IF('Risk - Belirleme'!B44=""," ",'Risk - Belirleme'!B44)</f>
        <v xml:space="preserve"> </v>
      </c>
      <c r="C44" s="76" t="str">
        <f>IF('Risk - Belirleme'!C44=""," ",'Risk - Belirleme'!C44)</f>
        <v>Bölüm Kurulu Kararlarının İmzalatılmaması</v>
      </c>
      <c r="D44" s="76" t="str">
        <f>IF('Risk - Belirleme'!D44=""," ",'Risk - Belirleme'!D44)</f>
        <v>Bölüm Kurul Kararının Kurulu Üyelerine İmzalatılmaması durumunda halinde kararların iptal olması</v>
      </c>
      <c r="E44" s="77" t="str">
        <f>IF('Risk - Belirleme'!E44=""," ",'Risk - Belirleme'!E44)</f>
        <v>Yasal/Uygunluk</v>
      </c>
      <c r="F44" s="78" t="str">
        <f>IF('Risk - Analizi'!I44=""," ",'Risk - Analizi'!I44)</f>
        <v>Çok Yüksek</v>
      </c>
      <c r="G44" s="79" t="str">
        <f>IF('Risk - Yönetimi'!D44=""," ",'Risk - Yönetimi'!D44)</f>
        <v>Kontrol Geliştir</v>
      </c>
      <c r="H44" s="80" t="str">
        <f>IF('Risk - Yönetimi'!E44=""," ",'Risk - Yönetimi'!E44)</f>
        <v>Bölüm Kurul Kararlarının Bütün Üyelere İmzalatılması</v>
      </c>
      <c r="I44" s="80" t="str">
        <f>IF('Risk - Yönetimi'!F44=""," ",'Risk - Yönetimi'!F44)</f>
        <v>Bölüm Başkanı</v>
      </c>
      <c r="J44" s="80" t="str">
        <f>IF('Risk - Yönetimi'!G44=""," ",'Risk - Yönetimi'!G44)</f>
        <v>Personel işleri</v>
      </c>
      <c r="K44" s="79" t="str">
        <f>IF('Risk - Yönetimi'!K44=""," ",'Risk - Yönetimi'!K44)</f>
        <v>Düşük</v>
      </c>
      <c r="L44" s="81" t="str">
        <f>IF('Risk - Yönetimi'!M44=""," ",'Risk - Yönetimi'!M44)</f>
        <v>Düşük</v>
      </c>
      <c r="M44" s="79" t="str">
        <f>IF('Risk - Yönetimi'!O44=""," ",'Risk - Yönetimi'!O44)</f>
        <v>Düşük</v>
      </c>
    </row>
    <row r="45" spans="1:13" ht="30" customHeight="1">
      <c r="A45" s="74">
        <f>IF('Risk - Belirleme'!A45=""," ",'Risk - Belirleme'!A45)</f>
        <v>31</v>
      </c>
      <c r="B45" s="75" t="str">
        <f>IF('Risk - Belirleme'!B45=""," ",'Risk - Belirleme'!B45)</f>
        <v xml:space="preserve"> </v>
      </c>
      <c r="C45" s="76" t="str">
        <f>IF('Risk - Belirleme'!C45=""," ",'Risk - Belirleme'!C45)</f>
        <v>Öğrencilerin Duyuruları takip etmemesi</v>
      </c>
      <c r="D45" s="76" t="str">
        <f>IF('Risk - Belirleme'!D45=""," ",'Risk - Belirleme'!D45)</f>
        <v>Öğrencilerin siteden yapılan duyuruları takip etmemesi halinde santralde oluşan yoğunluk</v>
      </c>
      <c r="E45" s="77" t="str">
        <f>IF('Risk - Belirleme'!E45=""," ",'Risk - Belirleme'!E45)</f>
        <v>Operasyonel</v>
      </c>
      <c r="F45" s="78" t="str">
        <f>IF('Risk - Analizi'!I45=""," ",'Risk - Analizi'!I45)</f>
        <v>Orta</v>
      </c>
      <c r="G45" s="79" t="str">
        <f>IF('Risk - Yönetimi'!D45=""," ",'Risk - Yönetimi'!D45)</f>
        <v>Kontrol Geliştir</v>
      </c>
      <c r="H45" s="80" t="str">
        <f>IF('Risk - Yönetimi'!E45=""," ",'Risk - Yönetimi'!E45)</f>
        <v>Öğrencileri siteden duyurular kısmına yönlendirme</v>
      </c>
      <c r="I45" s="80" t="str">
        <f>IF('Risk - Yönetimi'!F45=""," ",'Risk - Yönetimi'!F45)</f>
        <v>Fakülte Sekreteri</v>
      </c>
      <c r="J45" s="80" t="str">
        <f>IF('Risk - Yönetimi'!G45=""," ",'Risk - Yönetimi'!G45)</f>
        <v>Öğrenci işleri</v>
      </c>
      <c r="K45" s="79" t="str">
        <f>IF('Risk - Yönetimi'!K45=""," ",'Risk - Yönetimi'!K45)</f>
        <v>Düşük</v>
      </c>
      <c r="L45" s="81" t="str">
        <f>IF('Risk - Yönetimi'!M45=""," ",'Risk - Yönetimi'!M45)</f>
        <v>Düşük</v>
      </c>
      <c r="M45" s="79" t="str">
        <f>IF('Risk - Yönetimi'!O45=""," ",'Risk - Yönetimi'!O45)</f>
        <v>Düşük</v>
      </c>
    </row>
    <row r="46" spans="1:13" ht="30" customHeight="1">
      <c r="A46" s="74">
        <f>IF('Risk - Belirleme'!A46=""," ",'Risk - Belirleme'!A46)</f>
        <v>32</v>
      </c>
      <c r="B46" s="75" t="str">
        <f>IF('Risk - Belirleme'!B46=""," ",'Risk - Belirleme'!B46)</f>
        <v xml:space="preserve"> </v>
      </c>
      <c r="C46" s="76" t="str">
        <f>IF('Risk - Belirleme'!C46=""," ",'Risk - Belirleme'!C46)</f>
        <v>Öğrenci notlarını sistemin yanlış alması</v>
      </c>
      <c r="D46" s="76" t="str">
        <f>IF('Risk - Belirleme'!D46=""," ",'Risk - Belirleme'!D46)</f>
        <v>Öğrenci notu 70 ve sistemde CB olması gerekirken CC gözükmesi halinde genel not ortalamasını düşürmesi</v>
      </c>
      <c r="E46" s="77" t="str">
        <f>IF('Risk - Belirleme'!E46=""," ",'Risk - Belirleme'!E46)</f>
        <v>Operasyonel</v>
      </c>
      <c r="F46" s="78" t="str">
        <f>IF('Risk - Analizi'!I46=""," ",'Risk - Analizi'!I46)</f>
        <v>Orta</v>
      </c>
      <c r="G46" s="79" t="str">
        <f>IF('Risk - Yönetimi'!D46=""," ",'Risk - Yönetimi'!D46)</f>
        <v>Kontrol Geliştir</v>
      </c>
      <c r="H46" s="80" t="str">
        <f>IF('Risk - Yönetimi'!E46=""," ",'Risk - Yönetimi'!E46)</f>
        <v>Obs sisteminden müdahale edilip sistemin düzeltilmesi</v>
      </c>
      <c r="I46" s="80" t="str">
        <f>IF('Risk - Yönetimi'!F46=""," ",'Risk - Yönetimi'!F46)</f>
        <v>Fakülte Sekreteri</v>
      </c>
      <c r="J46" s="80" t="str">
        <f>IF('Risk - Yönetimi'!G46=""," ",'Risk - Yönetimi'!G46)</f>
        <v>Öğrenci işleri</v>
      </c>
      <c r="K46" s="79" t="str">
        <f>IF('Risk - Yönetimi'!K46=""," ",'Risk - Yönetimi'!K46)</f>
        <v>Düşük</v>
      </c>
      <c r="L46" s="81" t="str">
        <f>IF('Risk - Yönetimi'!M46=""," ",'Risk - Yönetimi'!M46)</f>
        <v>Düşük</v>
      </c>
      <c r="M46" s="79" t="str">
        <f>IF('Risk - Yönetimi'!O46=""," ",'Risk - Yönetimi'!O46)</f>
        <v>Düşük</v>
      </c>
    </row>
    <row r="47" spans="1:13" ht="30" customHeight="1">
      <c r="A47" s="74">
        <f>IF('Risk - Belirleme'!A47=""," ",'Risk - Belirleme'!A47)</f>
        <v>33</v>
      </c>
      <c r="B47" s="75" t="str">
        <f>IF('Risk - Belirleme'!B47=""," ",'Risk - Belirleme'!B47)</f>
        <v xml:space="preserve"> </v>
      </c>
      <c r="C47" s="76" t="str">
        <f>IF('Risk - Belirleme'!C47=""," ",'Risk - Belirleme'!C47)</f>
        <v xml:space="preserve">Taşınırların kullanımı  </v>
      </c>
      <c r="D47" s="76" t="str">
        <f>IF('Risk - Belirleme'!D47=""," ",'Risk - Belirleme'!D47)</f>
        <v xml:space="preserve">İlgili kişinin zimmetine  verilen taşınırların muhafaza edilmemesi,gerekli bakım ve onarımının ilgili kişi tarafından yapılmaması, veriliş amacına uygun bir şekilde kullanılmaması,  ilgili kişinin görevinin  sona ermesi veya görevden ayrılması halinde ilgili taşınırların iade edilmemesi  </v>
      </c>
      <c r="E47" s="77" t="str">
        <f>IF('Risk - Belirleme'!E47=""," ",'Risk - Belirleme'!E47)</f>
        <v>Yasal/Uygunluk</v>
      </c>
      <c r="F47" s="78" t="str">
        <f>IF('Risk - Analizi'!I47=""," ",'Risk - Analizi'!I47)</f>
        <v>Orta</v>
      </c>
      <c r="G47" s="79" t="str">
        <f>IF('Risk - Yönetimi'!D47=""," ",'Risk - Yönetimi'!D47)</f>
        <v>Kontrol Geliştir</v>
      </c>
      <c r="H47" s="80" t="str">
        <f>IF('Risk - Yönetimi'!E47=""," ",'Risk - Yönetimi'!E47)</f>
        <v xml:space="preserve">İlgili kişiden kullanımına verilen taşınırla ilgili  Taşınır Mal Yönetmeliği gereği kamu zararı oluşturdukları sebebiyle ilgili mevzuat hükümleri uygulanmak suretiyle kişinin kendisinden tahsil edilir. </v>
      </c>
      <c r="I47" s="80" t="str">
        <f>IF('Risk - Yönetimi'!F47=""," ",'Risk - Yönetimi'!F47)</f>
        <v>Dekan</v>
      </c>
      <c r="J47" s="80" t="str">
        <f>IF('Risk - Yönetimi'!G47=""," ",'Risk - Yönetimi'!G47)</f>
        <v>Taşınır İşlemleri</v>
      </c>
      <c r="K47" s="79" t="str">
        <f>IF('Risk - Yönetimi'!K47=""," ",'Risk - Yönetimi'!K47)</f>
        <v>Orta</v>
      </c>
      <c r="L47" s="81" t="str">
        <f>IF('Risk - Yönetimi'!M47=""," ",'Risk - Yönetimi'!M47)</f>
        <v>Orta</v>
      </c>
      <c r="M47" s="79" t="str">
        <f>IF('Risk - Yönetimi'!O47=""," ",'Risk - Yönetimi'!O47)</f>
        <v>Orta</v>
      </c>
    </row>
    <row r="48" spans="1:13" ht="30" customHeight="1">
      <c r="A48" s="74">
        <f>IF('Risk - Belirleme'!A48=""," ",'Risk - Belirleme'!A48)</f>
        <v>34</v>
      </c>
      <c r="B48" s="75" t="str">
        <f>IF('Risk - Belirleme'!B48=""," ",'Risk - Belirleme'!B48)</f>
        <v xml:space="preserve"> </v>
      </c>
      <c r="C48" s="76" t="str">
        <f>IF('Risk - Belirleme'!C48=""," ",'Risk - Belirleme'!C48)</f>
        <v xml:space="preserve">Taşınırların özelliği ve yıpranması </v>
      </c>
      <c r="D48" s="76" t="str">
        <f>IF('Risk - Belirleme'!D48=""," ",'Risk - Belirleme'!D48)</f>
        <v xml:space="preserve">Taşınırların özelliğinden ve olağan kullanımından kaynaklanan yıpranma ile usülüne uygun olarak belirlenen firelerin oluşması </v>
      </c>
      <c r="E48" s="77" t="str">
        <f>IF('Risk - Belirleme'!E48=""," ",'Risk - Belirleme'!E48)</f>
        <v>Yasal/Uygunluk</v>
      </c>
      <c r="F48" s="78" t="str">
        <f>IF('Risk - Analizi'!I48=""," ",'Risk - Analizi'!I48)</f>
        <v>Düşük</v>
      </c>
      <c r="G48" s="79" t="str">
        <f>IF('Risk - Yönetimi'!D48=""," ",'Risk - Yönetimi'!D48)</f>
        <v>Kontrol Geliştir</v>
      </c>
      <c r="H48" s="80" t="str">
        <f>IF('Risk - Yönetimi'!E48=""," ",'Risk - Yönetimi'!E48)</f>
        <v xml:space="preserve">Taşınırların özelliğinden ve olağan kullanımından kaynaklanan yıpranma ile usülüne uygun olarak belirlenen firelerin oluşması sonucunda sorumluluk aranmaz ve ilgili prosedürler takip edilerek kayıttan düşme işlemi gerçekleştirilir. </v>
      </c>
      <c r="I48" s="80" t="str">
        <f>IF('Risk - Yönetimi'!F48=""," ",'Risk - Yönetimi'!F48)</f>
        <v>Dekan</v>
      </c>
      <c r="J48" s="80" t="str">
        <f>IF('Risk - Yönetimi'!G48=""," ",'Risk - Yönetimi'!G48)</f>
        <v>Taşınır İşlemleri</v>
      </c>
      <c r="K48" s="79" t="str">
        <f>IF('Risk - Yönetimi'!K48=""," ",'Risk - Yönetimi'!K48)</f>
        <v>Düşük</v>
      </c>
      <c r="L48" s="81" t="str">
        <f>IF('Risk - Yönetimi'!M48=""," ",'Risk - Yönetimi'!M48)</f>
        <v>Düşük</v>
      </c>
      <c r="M48" s="79" t="str">
        <f>IF('Risk - Yönetimi'!O48=""," ",'Risk - Yönetimi'!O48)</f>
        <v>Düşük</v>
      </c>
    </row>
    <row r="49" spans="1:13" ht="30" customHeight="1">
      <c r="A49" s="74">
        <f>IF('Risk - Belirleme'!A49=""," ",'Risk - Belirleme'!A49)</f>
        <v>35</v>
      </c>
      <c r="B49" s="75" t="str">
        <f>IF('Risk - Belirleme'!B49=""," ",'Risk - Belirleme'!B49)</f>
        <v xml:space="preserve"> </v>
      </c>
      <c r="C49" s="76" t="str">
        <f>IF('Risk - Belirleme'!C49=""," ",'Risk - Belirleme'!C49)</f>
        <v xml:space="preserve">Taşınır Kontrol Yetkilisi Görevlendirilme </v>
      </c>
      <c r="D49" s="76" t="str">
        <f>IF('Risk - Belirleme'!D49=""," ",'Risk - Belirleme'!D49)</f>
        <v xml:space="preserve">Personel yetersizliği nedeniyle taşınır kontrol yetkilisi görevlendirilemeyen harcama birimlerinde  bu görev harcama yetkilisi haricinde bir kişi tarafından yerine getirilmesi 
</v>
      </c>
      <c r="E49" s="77" t="str">
        <f>IF('Risk - Belirleme'!E49=""," ",'Risk - Belirleme'!E49)</f>
        <v>Yasal/Uygunluk</v>
      </c>
      <c r="F49" s="78" t="str">
        <f>IF('Risk - Analizi'!I49=""," ",'Risk - Analizi'!I49)</f>
        <v>Çok Yüksek</v>
      </c>
      <c r="G49" s="79" t="str">
        <f>IF('Risk - Yönetimi'!D49=""," ",'Risk - Yönetimi'!D49)</f>
        <v>Kontrol Geliştir</v>
      </c>
      <c r="H49" s="80" t="str">
        <f>IF('Risk - Yönetimi'!E49=""," ",'Risk - Yönetimi'!E49)</f>
        <v>Personel yetersizliği nedeniyle taşınır kontrol yetkilisi görevlendirilemeyen harcama birimlerinde  bu görev harcama
yetkilisi tarafından gerçekleştirilmesi</v>
      </c>
      <c r="I49" s="80" t="str">
        <f>IF('Risk - Yönetimi'!F49=""," ",'Risk - Yönetimi'!F49)</f>
        <v>Dekan</v>
      </c>
      <c r="J49" s="80" t="str">
        <f>IF('Risk - Yönetimi'!G49=""," ",'Risk - Yönetimi'!G49)</f>
        <v>Personel işleri</v>
      </c>
      <c r="K49" s="79" t="str">
        <f>IF('Risk - Yönetimi'!K49=""," ",'Risk - Yönetimi'!K49)</f>
        <v>Yüksek</v>
      </c>
      <c r="L49" s="81" t="str">
        <f>IF('Risk - Yönetimi'!M49=""," ",'Risk - Yönetimi'!M49)</f>
        <v>Yüksek</v>
      </c>
      <c r="M49" s="79" t="str">
        <f>IF('Risk - Yönetimi'!O49=""," ",'Risk - Yönetimi'!O49)</f>
        <v>Çok Yüksek</v>
      </c>
    </row>
    <row r="50" spans="1:13" ht="30" customHeight="1">
      <c r="A50" s="74">
        <f>IF('Risk - Belirleme'!A50=""," ",'Risk - Belirleme'!A50)</f>
        <v>36</v>
      </c>
      <c r="B50" s="75" t="str">
        <f>IF('Risk - Belirleme'!B50=""," ",'Risk - Belirleme'!B50)</f>
        <v xml:space="preserve"> </v>
      </c>
      <c r="C50" s="76" t="str">
        <f>IF('Risk - Belirleme'!C50=""," ",'Risk - Belirleme'!C50)</f>
        <v xml:space="preserve">Bedelsiz Devir </v>
      </c>
      <c r="D50" s="76" t="str">
        <f>IF('Risk - Belirleme'!D50=""," ",'Risk - Belirleme'!D50)</f>
        <v xml:space="preserve">Kayıtlara alınış tarihi itibarıyla beş yılını tamamlamamış ve idarece kullanılmasına ihtiyaç duyulmayan taşınırlar, bu taşınıra ihtiyaç duyan idarelere bedelsiz devredilmesi
</v>
      </c>
      <c r="E50" s="77" t="str">
        <f>IF('Risk - Belirleme'!E50=""," ",'Risk - Belirleme'!E50)</f>
        <v>Yasal/Uygunluk</v>
      </c>
      <c r="F50" s="78" t="str">
        <f>IF('Risk - Analizi'!I50=""," ",'Risk - Analizi'!I50)</f>
        <v>Yüksek</v>
      </c>
      <c r="G50" s="79" t="str">
        <f>IF('Risk - Yönetimi'!D50=""," ",'Risk - Yönetimi'!D50)</f>
        <v>Kontrol Geliştir</v>
      </c>
      <c r="H50" s="80" t="str">
        <f>IF('Risk - Yönetimi'!E50=""," ",'Risk - Yönetimi'!E50)</f>
        <v xml:space="preserve">Kayıtlara alınış tarihi itibarıyla beş yılını tamamlamış ve idarece kullanılmasına ihtiyaç duyulmayan taşınırlar, bu taşınıra ihtiyaç duyan idarelere bedelsiz devredilebilir
</v>
      </c>
      <c r="I50" s="80" t="str">
        <f>IF('Risk - Yönetimi'!F50=""," ",'Risk - Yönetimi'!F50)</f>
        <v>Dekan</v>
      </c>
      <c r="J50" s="80" t="str">
        <f>IF('Risk - Yönetimi'!G50=""," ",'Risk - Yönetimi'!G50)</f>
        <v>Taşınır İşlemleri</v>
      </c>
      <c r="K50" s="79" t="str">
        <f>IF('Risk - Yönetimi'!K50=""," ",'Risk - Yönetimi'!K50)</f>
        <v>Yüksek</v>
      </c>
      <c r="L50" s="81" t="str">
        <f>IF('Risk - Yönetimi'!M50=""," ",'Risk - Yönetimi'!M50)</f>
        <v>Orta</v>
      </c>
      <c r="M50" s="79" t="str">
        <f>IF('Risk - Yönetimi'!O50=""," ",'Risk - Yönetimi'!O50)</f>
        <v>Yüksek</v>
      </c>
    </row>
    <row r="51" spans="1:13" ht="30" customHeight="1">
      <c r="A51" s="74">
        <f>IF('Risk - Belirleme'!A51=""," ",'Risk - Belirleme'!A51)</f>
        <v>37</v>
      </c>
      <c r="B51" s="75" t="str">
        <f>IF('Risk - Belirleme'!B51=""," ",'Risk - Belirleme'!B51)</f>
        <v xml:space="preserve"> </v>
      </c>
      <c r="C51" s="76" t="str">
        <f>IF('Risk - Belirleme'!C51=""," ",'Risk - Belirleme'!C51)</f>
        <v xml:space="preserve">DMO Satınalma Ön Ödeme İşlemleri (Kredi) </v>
      </c>
      <c r="D51" s="76" t="str">
        <f>IF('Risk - Belirleme'!D51=""," ",'Risk - Belirleme'!D51)</f>
        <v>DMO'dan satın alınacak kırtasiye malzemeleri için kredi açılması ve harcama talimatı oluşturulduktan sonra 90 günü aşması neticesinde kredinin kapanmaması</v>
      </c>
      <c r="E51" s="77" t="str">
        <f>IF('Risk - Belirleme'!E51=""," ",'Risk - Belirleme'!E51)</f>
        <v>Yasal/Uygunluk</v>
      </c>
      <c r="F51" s="78" t="str">
        <f>IF('Risk - Analizi'!I51=""," ",'Risk - Analizi'!I51)</f>
        <v>Orta</v>
      </c>
      <c r="G51" s="79" t="str">
        <f>IF('Risk - Yönetimi'!D51=""," ",'Risk - Yönetimi'!D51)</f>
        <v>Kontrol Geliştir</v>
      </c>
      <c r="H51" s="80" t="str">
        <f>IF('Risk - Yönetimi'!E51=""," ",'Risk - Yönetimi'!E51)</f>
        <v xml:space="preserve">DMO'dan satın alınacak kırtasiye malzemeleri için kredi açılması ve harcama talimatı oluşturulduktan sonra 90 günü içerisinde kredinin kapatılması </v>
      </c>
      <c r="I51" s="80" t="str">
        <f>IF('Risk - Yönetimi'!F51=""," ",'Risk - Yönetimi'!F51)</f>
        <v>Dekan</v>
      </c>
      <c r="J51" s="80" t="str">
        <f>IF('Risk - Yönetimi'!G51=""," ",'Risk - Yönetimi'!G51)</f>
        <v xml:space="preserve">Satınalma İşlemleri </v>
      </c>
      <c r="K51" s="79" t="str">
        <f>IF('Risk - Yönetimi'!K51=""," ",'Risk - Yönetimi'!K51)</f>
        <v>Orta</v>
      </c>
      <c r="L51" s="81" t="str">
        <f>IF('Risk - Yönetimi'!M51=""," ",'Risk - Yönetimi'!M51)</f>
        <v>Orta</v>
      </c>
      <c r="M51" s="79" t="str">
        <f>IF('Risk - Yönetimi'!O51=""," ",'Risk - Yönetimi'!O51)</f>
        <v>Orta</v>
      </c>
    </row>
    <row r="52" spans="1:13" ht="30" customHeight="1">
      <c r="A52" s="74">
        <f>IF('Risk - Belirleme'!A52=""," ",'Risk - Belirleme'!A52)</f>
        <v>38</v>
      </c>
      <c r="B52" s="75" t="str">
        <f>IF('Risk - Belirleme'!B52=""," ",'Risk - Belirleme'!B52)</f>
        <v xml:space="preserve"> </v>
      </c>
      <c r="C52" s="76" t="str">
        <f>IF('Risk - Belirleme'!C52=""," ",'Risk - Belirleme'!C52)</f>
        <v>Satınalma Doğrudan Temin Limiti</v>
      </c>
      <c r="D52" s="76" t="str">
        <f>IF('Risk - Belirleme'!D52=""," ",'Risk - Belirleme'!D52)</f>
        <v xml:space="preserve">Satınalma yapan Birimde Kamu İhale Kanunu 22/d maddesinde belirtilen  Doğrudan Temin için verilen ödenek  sınırının aşılması </v>
      </c>
      <c r="E52" s="77" t="str">
        <f>IF('Risk - Belirleme'!E52=""," ",'Risk - Belirleme'!E52)</f>
        <v>Yasal/Uygunluk</v>
      </c>
      <c r="F52" s="78" t="str">
        <f>IF('Risk - Analizi'!I52=""," ",'Risk - Analizi'!I52)</f>
        <v>Orta</v>
      </c>
      <c r="G52" s="79" t="str">
        <f>IF('Risk - Yönetimi'!D52=""," ",'Risk - Yönetimi'!D52)</f>
        <v>Kontrol Geliştir</v>
      </c>
      <c r="H52" s="80" t="str">
        <f>IF('Risk - Yönetimi'!E52=""," ",'Risk - Yönetimi'!E52)</f>
        <v xml:space="preserve">Satınalma yapan Birimde Kamu İhale Kanunu 22/d maddesinde belirtilen  Doğrudan Temin için verilen 19.507,00 TL  sınırının aşılmaması </v>
      </c>
      <c r="I52" s="80" t="str">
        <f>IF('Risk - Yönetimi'!F52=""," ",'Risk - Yönetimi'!F52)</f>
        <v>Dekan</v>
      </c>
      <c r="J52" s="80" t="str">
        <f>IF('Risk - Yönetimi'!G52=""," ",'Risk - Yönetimi'!G52)</f>
        <v xml:space="preserve">Satınalma İşlemleri </v>
      </c>
      <c r="K52" s="79" t="str">
        <f>IF('Risk - Yönetimi'!K52=""," ",'Risk - Yönetimi'!K52)</f>
        <v>Orta</v>
      </c>
      <c r="L52" s="81" t="str">
        <f>IF('Risk - Yönetimi'!M52=""," ",'Risk - Yönetimi'!M52)</f>
        <v>Orta</v>
      </c>
      <c r="M52" s="79" t="str">
        <f>IF('Risk - Yönetimi'!O52=""," ",'Risk - Yönetimi'!O52)</f>
        <v>Orta</v>
      </c>
    </row>
    <row r="53" spans="1:13" ht="30" customHeight="1">
      <c r="A53" s="74">
        <f>IF('Risk - Belirleme'!A53=""," ",'Risk - Belirleme'!A53)</f>
        <v>39</v>
      </c>
      <c r="B53" s="75" t="str">
        <f>IF('Risk - Belirleme'!B53=""," ",'Risk - Belirleme'!B53)</f>
        <v xml:space="preserve"> </v>
      </c>
      <c r="C53" s="76" t="str">
        <f>IF('Risk - Belirleme'!C53=""," ",'Risk - Belirleme'!C53)</f>
        <v>Yaz okulu harç ücretlerinin öğrenci numarasıyla yatırılması</v>
      </c>
      <c r="D53" s="76" t="str">
        <f>IF('Risk - Belirleme'!D53=""," ",'Risk - Belirleme'!D53)</f>
        <v>Yaz okulu harç ücretlerinin öğrenci numarasıyla yatırılması ve OBS de yatırılan ücretin görülmesi</v>
      </c>
      <c r="E53" s="77" t="str">
        <f>IF('Risk - Belirleme'!E53=""," ",'Risk - Belirleme'!E53)</f>
        <v>Operasyonel ve Finansal</v>
      </c>
      <c r="F53" s="78" t="str">
        <f>IF('Risk - Analizi'!I53=""," ",'Risk - Analizi'!I53)</f>
        <v>Yüksek</v>
      </c>
      <c r="G53" s="79" t="str">
        <f>IF('Risk - Yönetimi'!D53=""," ",'Risk - Yönetimi'!D53)</f>
        <v>Kontrol Geliştir</v>
      </c>
      <c r="H53" s="80" t="str">
        <f>IF('Risk - Yönetimi'!E53=""," ",'Risk - Yönetimi'!E53)</f>
        <v>Yaz okulu harç ücretlerinin öğrenci numarasıyla yatırılması ve OBS de yatırılan ücretin görülmesi</v>
      </c>
      <c r="I53" s="80" t="str">
        <f>IF('Risk - Yönetimi'!F53=""," ",'Risk - Yönetimi'!F53)</f>
        <v>Dekan</v>
      </c>
      <c r="J53" s="80" t="str">
        <f>IF('Risk - Yönetimi'!G53=""," ",'Risk - Yönetimi'!G53)</f>
        <v>Öğrenci işleri</v>
      </c>
      <c r="K53" s="79" t="str">
        <f>IF('Risk - Yönetimi'!K53=""," ",'Risk - Yönetimi'!K53)</f>
        <v>Orta</v>
      </c>
      <c r="L53" s="81" t="str">
        <f>IF('Risk - Yönetimi'!M53=""," ",'Risk - Yönetimi'!M53)</f>
        <v>Yüksek</v>
      </c>
      <c r="M53" s="79" t="str">
        <f>IF('Risk - Yönetimi'!O53=""," ",'Risk - Yönetimi'!O53)</f>
        <v>Yüksek</v>
      </c>
    </row>
    <row r="54" spans="1:13" ht="30" customHeight="1">
      <c r="A54" s="74">
        <f>IF('Risk - Belirleme'!A54=""," ",'Risk - Belirleme'!A54)</f>
        <v>40</v>
      </c>
      <c r="B54" s="75" t="str">
        <f>IF('Risk - Belirleme'!B54=""," ",'Risk - Belirleme'!B54)</f>
        <v xml:space="preserve"> </v>
      </c>
      <c r="C54" s="76" t="str">
        <f>IF('Risk - Belirleme'!C54=""," ",'Risk - Belirleme'!C54)</f>
        <v>Ziyaretçi Kartı Verilmesi</v>
      </c>
      <c r="D54" s="76" t="str">
        <f>IF('Risk - Belirleme'!D54=""," ",'Risk - Belirleme'!D54)</f>
        <v>Üniversite İçerisine Giriş yapan Kişilere Ziyaretçi Kartı Verilmesi</v>
      </c>
      <c r="E54" s="77" t="str">
        <f>IF('Risk - Belirleme'!E54=""," ",'Risk - Belirleme'!E54)</f>
        <v>Sağlık ve güvenlik</v>
      </c>
      <c r="F54" s="78" t="str">
        <f>IF('Risk - Analizi'!I54=""," ",'Risk - Analizi'!I54)</f>
        <v>Orta</v>
      </c>
      <c r="G54" s="79" t="str">
        <f>IF('Risk - Yönetimi'!D54=""," ",'Risk - Yönetimi'!D54)</f>
        <v>Kontrol Geliştir</v>
      </c>
      <c r="H54" s="80" t="str">
        <f>IF('Risk - Yönetimi'!E54=""," ",'Risk - Yönetimi'!E54)</f>
        <v>Üniversite içereisine giren kişilerden kimlik bilgilerinin alınıp ziyaretçi kartı verilmesi.</v>
      </c>
      <c r="I54" s="80" t="str">
        <f>IF('Risk - Yönetimi'!F54=""," ",'Risk - Yönetimi'!F54)</f>
        <v>Fakülte Sekreteri</v>
      </c>
      <c r="J54" s="80" t="str">
        <f>IF('Risk - Yönetimi'!G54=""," ",'Risk - Yönetimi'!G54)</f>
        <v>Güvenlik</v>
      </c>
      <c r="K54" s="79" t="str">
        <f>IF('Risk - Yönetimi'!K54=""," ",'Risk - Yönetimi'!K54)</f>
        <v>Orta</v>
      </c>
      <c r="L54" s="81" t="str">
        <f>IF('Risk - Yönetimi'!M54=""," ",'Risk - Yönetimi'!M54)</f>
        <v>Orta</v>
      </c>
      <c r="M54" s="79" t="str">
        <f>IF('Risk - Yönetimi'!O54=""," ",'Risk - Yönetimi'!O54)</f>
        <v>Orta</v>
      </c>
    </row>
    <row r="55" spans="1:13" ht="30" customHeight="1">
      <c r="A55" s="74">
        <f>IF('Risk - Belirleme'!A55=""," ",'Risk - Belirleme'!A55)</f>
        <v>41</v>
      </c>
      <c r="B55" s="75" t="str">
        <f>IF('Risk - Belirleme'!B55=""," ",'Risk - Belirleme'!B55)</f>
        <v xml:space="preserve"> </v>
      </c>
      <c r="C55" s="76" t="str">
        <f>IF('Risk - Belirleme'!C55=""," ",'Risk - Belirleme'!C55)</f>
        <v>Dekanlık binasında iki ayrı yerde çıkış kapısının veya kaçış merdiveninin olmaması</v>
      </c>
      <c r="D55" s="76" t="str">
        <f>IF('Risk - Belirleme'!D55=""," ",'Risk - Belirleme'!D55)</f>
        <v> Yangın ve diğer acil hâllerde tahliye olarak kullanılabilecek kaçış yollarının bulunmaması</v>
      </c>
      <c r="E55" s="77" t="str">
        <f>IF('Risk - Belirleme'!E55=""," ",'Risk - Belirleme'!E55)</f>
        <v>Sağlık ve güvenlik</v>
      </c>
      <c r="F55" s="78" t="str">
        <f>IF('Risk - Analizi'!I55=""," ",'Risk - Analizi'!I55)</f>
        <v>Yüksek</v>
      </c>
      <c r="G55" s="79" t="str">
        <f>IF('Risk - Yönetimi'!D55=""," ",'Risk - Yönetimi'!D55)</f>
        <v>Kontrol Geliştir</v>
      </c>
      <c r="H55" s="80" t="str">
        <f>IF('Risk - Yönetimi'!E55=""," ",'Risk - Yönetimi'!E55)</f>
        <v>Yapı İşleri Daire Başkanlığına Yangın ve diğer acil hallerde tahliye için  acil kaçış yolunun yapılması talebinde bulunulması ve Yapı İşleri Daire Başkanlığının gerekli eksiklikleri tamamlamasıyla   problemin giderilmesi sağlanır.</v>
      </c>
      <c r="I55" s="80" t="str">
        <f>IF('Risk - Yönetimi'!F55=""," ",'Risk - Yönetimi'!F55)</f>
        <v>Dekan</v>
      </c>
      <c r="J55" s="80" t="str">
        <f>IF('Risk - Yönetimi'!G55=""," ",'Risk - Yönetimi'!G55)</f>
        <v>Teknik İşler</v>
      </c>
      <c r="K55" s="79" t="str">
        <f>IF('Risk - Yönetimi'!K55=""," ",'Risk - Yönetimi'!K55)</f>
        <v>Düşük</v>
      </c>
      <c r="L55" s="81" t="str">
        <f>IF('Risk - Yönetimi'!M55=""," ",'Risk - Yönetimi'!M55)</f>
        <v>Yüksek</v>
      </c>
      <c r="M55" s="79" t="str">
        <f>IF('Risk - Yönetimi'!O55=""," ",'Risk - Yönetimi'!O55)</f>
        <v>Orta</v>
      </c>
    </row>
    <row r="56" spans="1:13" ht="30" customHeight="1">
      <c r="A56" s="74">
        <f>IF('Risk - Belirleme'!A56=""," ",'Risk - Belirleme'!A56)</f>
        <v>42</v>
      </c>
      <c r="B56" s="75" t="str">
        <f>IF('Risk - Belirleme'!B56=""," ",'Risk - Belirleme'!B56)</f>
        <v xml:space="preserve"> </v>
      </c>
      <c r="C56" s="76" t="str">
        <f>IF('Risk - Belirleme'!C56=""," ",'Risk - Belirleme'!C56)</f>
        <v>Merdiven basamaklarında kaydırmaz malzemenin olmaması</v>
      </c>
      <c r="D56" s="76" t="str">
        <f>IF('Risk - Belirleme'!D56=""," ",'Risk - Belirleme'!D56)</f>
        <v xml:space="preserve">basmaklarda kaymayı önleyici malzemenin olmaması nedeni ile kaza meydana gelmesi </v>
      </c>
      <c r="E56" s="77" t="str">
        <f>IF('Risk - Belirleme'!E56=""," ",'Risk - Belirleme'!E56)</f>
        <v>Sağlık ve güvenlik</v>
      </c>
      <c r="F56" s="78" t="str">
        <f>IF('Risk - Analizi'!I56=""," ",'Risk - Analizi'!I56)</f>
        <v>Orta</v>
      </c>
      <c r="G56" s="79" t="str">
        <f>IF('Risk - Yönetimi'!D56=""," ",'Risk - Yönetimi'!D56)</f>
        <v>Kontrol Geliştir</v>
      </c>
      <c r="H56" s="80" t="str">
        <f>IF('Risk - Yönetimi'!E56=""," ",'Risk - Yönetimi'!E56)</f>
        <v>Fakültedeki merdiven basmaklarına kaymaz malzeme monte edilmesiyele problemin giderilmesi sağlanır.</v>
      </c>
      <c r="I56" s="80" t="str">
        <f>IF('Risk - Yönetimi'!F56=""," ",'Risk - Yönetimi'!F56)</f>
        <v>Fakülte Sekreteri</v>
      </c>
      <c r="J56" s="80" t="str">
        <f>IF('Risk - Yönetimi'!G56=""," ",'Risk - Yönetimi'!G56)</f>
        <v>Teknik İşler</v>
      </c>
      <c r="K56" s="79" t="str">
        <f>IF('Risk - Yönetimi'!K56=""," ",'Risk - Yönetimi'!K56)</f>
        <v>Düşük</v>
      </c>
      <c r="L56" s="81" t="str">
        <f>IF('Risk - Yönetimi'!M56=""," ",'Risk - Yönetimi'!M56)</f>
        <v>Düşük</v>
      </c>
      <c r="M56" s="79" t="str">
        <f>IF('Risk - Yönetimi'!O56=""," ",'Risk - Yönetimi'!O56)</f>
        <v>Düşük</v>
      </c>
    </row>
    <row r="57" spans="1:13" ht="30" customHeight="1">
      <c r="A57" s="74">
        <f>IF('Risk - Belirleme'!A57=""," ",'Risk - Belirleme'!A57)</f>
        <v>43</v>
      </c>
      <c r="B57" s="75" t="str">
        <f>IF('Risk - Belirleme'!B57=""," ",'Risk - Belirleme'!B57)</f>
        <v xml:space="preserve"> </v>
      </c>
      <c r="C57" s="76" t="str">
        <f>IF('Risk - Belirleme'!C57=""," ",'Risk - Belirleme'!C57)</f>
        <v>Laboratuvarlarda ilk yardım dolaplarının olmaması</v>
      </c>
      <c r="D57" s="76" t="str">
        <f>IF('Risk - Belirleme'!D57=""," ",'Risk - Belirleme'!D57)</f>
        <v>Öğrencilerin çalışmaları sırasında meydana gelebilecek yaralanmalara müdahele edebilecek ekipmanların olmaması</v>
      </c>
      <c r="E57" s="77" t="str">
        <f>IF('Risk - Belirleme'!E57=""," ",'Risk - Belirleme'!E57)</f>
        <v>Sağlık ve güvenlik</v>
      </c>
      <c r="F57" s="78" t="str">
        <f>IF('Risk - Analizi'!I57=""," ",'Risk - Analizi'!I57)</f>
        <v>Orta</v>
      </c>
      <c r="G57" s="79" t="str">
        <f>IF('Risk - Yönetimi'!D57=""," ",'Risk - Yönetimi'!D57)</f>
        <v>Kontrol Geliştir</v>
      </c>
      <c r="H57" s="80" t="str">
        <f>IF('Risk - Yönetimi'!E57=""," ",'Risk - Yönetimi'!E57)</f>
        <v>Laboratuvarlarda yapılan çalışmalara özel ilk yardım malzemeleri alınarak gerekli ilk yardımın yapılabilmesi sağlanır.</v>
      </c>
      <c r="I57" s="80" t="str">
        <f>IF('Risk - Yönetimi'!F57=""," ",'Risk - Yönetimi'!F57)</f>
        <v>Laboratuvar sorumlusu</v>
      </c>
      <c r="J57" s="80" t="str">
        <f>IF('Risk - Yönetimi'!G57=""," ",'Risk - Yönetimi'!G57)</f>
        <v>iş Sağlığı ve Güvenliği Hizmetleri</v>
      </c>
      <c r="K57" s="79" t="str">
        <f>IF('Risk - Yönetimi'!K57=""," ",'Risk - Yönetimi'!K57)</f>
        <v>Düşük</v>
      </c>
      <c r="L57" s="81" t="str">
        <f>IF('Risk - Yönetimi'!M57=""," ",'Risk - Yönetimi'!M57)</f>
        <v>Düşük</v>
      </c>
      <c r="M57" s="79" t="str">
        <f>IF('Risk - Yönetimi'!O57=""," ",'Risk - Yönetimi'!O57)</f>
        <v>Düşük</v>
      </c>
    </row>
    <row r="58" spans="1:13" ht="30" customHeight="1">
      <c r="A58" s="74">
        <f>IF('Risk - Belirleme'!A58=""," ",'Risk - Belirleme'!A58)</f>
        <v>44</v>
      </c>
      <c r="B58" s="75" t="str">
        <f>IF('Risk - Belirleme'!B58=""," ",'Risk - Belirleme'!B58)</f>
        <v xml:space="preserve"> </v>
      </c>
      <c r="C58" s="76" t="str">
        <f>IF('Risk - Belirleme'!C58=""," ",'Risk - Belirleme'!C58)</f>
        <v>Makine laboratuvarında Göz duşu ve lavabonun olmaması</v>
      </c>
      <c r="D58" s="76" t="str">
        <f>IF('Risk - Belirleme'!D58=""," ",'Risk - Belirleme'!D58)</f>
        <v>Makine laboratuvarında tezgahlarda çalışırken sıcak ve yüksek hızla fırlayan metal çapakların öğrencinin gözüne kaçması</v>
      </c>
      <c r="E58" s="77" t="str">
        <f>IF('Risk - Belirleme'!E58=""," ",'Risk - Belirleme'!E58)</f>
        <v>Sağlık ve güvenlik</v>
      </c>
      <c r="F58" s="78" t="str">
        <f>IF('Risk - Analizi'!I58=""," ",'Risk - Analizi'!I58)</f>
        <v>Orta</v>
      </c>
      <c r="G58" s="79" t="str">
        <f>IF('Risk - Yönetimi'!D58=""," ",'Risk - Yönetimi'!D58)</f>
        <v>Kontrol Geliştir</v>
      </c>
      <c r="H58" s="80" t="str">
        <f>IF('Risk - Yönetimi'!E58=""," ",'Risk - Yönetimi'!E58)</f>
        <v>Koruyucu gözlük kullanımına rağmen oluşabilecek çapak kaçmalarında laboratuvara göz duşu kurularak ve gerekli müdahalenin yapılması saglanır.</v>
      </c>
      <c r="I58" s="80" t="str">
        <f>IF('Risk - Yönetimi'!F58=""," ",'Risk - Yönetimi'!F58)</f>
        <v>Laboratuvar sorumlusu</v>
      </c>
      <c r="J58" s="80" t="str">
        <f>IF('Risk - Yönetimi'!G58=""," ",'Risk - Yönetimi'!G58)</f>
        <v>iş Sağlığı ve Güvenliği Hizmetleri</v>
      </c>
      <c r="K58" s="79" t="str">
        <f>IF('Risk - Yönetimi'!K58=""," ",'Risk - Yönetimi'!K58)</f>
        <v>Düşük</v>
      </c>
      <c r="L58" s="81" t="str">
        <f>IF('Risk - Yönetimi'!M58=""," ",'Risk - Yönetimi'!M58)</f>
        <v>Düşük</v>
      </c>
      <c r="M58" s="79" t="str">
        <f>IF('Risk - Yönetimi'!O58=""," ",'Risk - Yönetimi'!O58)</f>
        <v>Düşük</v>
      </c>
    </row>
    <row r="59" spans="1:13" ht="30" customHeight="1">
      <c r="A59" s="74">
        <f>IF('Risk - Belirleme'!A59=""," ",'Risk - Belirleme'!A59)</f>
        <v>45</v>
      </c>
      <c r="B59" s="75" t="str">
        <f>IF('Risk - Belirleme'!B59=""," ",'Risk - Belirleme'!B59)</f>
        <v xml:space="preserve"> </v>
      </c>
      <c r="C59" s="76" t="str">
        <f>IF('Risk - Belirleme'!C59=""," ",'Risk - Belirleme'!C59)</f>
        <v>Binalardaki çıkış kapılarının üzerinde açılacağı yönü belirten ibare olmaması</v>
      </c>
      <c r="D59" s="76" t="str">
        <f>IF('Risk - Belirleme'!D59=""," ",'Risk - Belirleme'!D59)</f>
        <v>Koşarak veya panik halinde çıkış kapısına yönelen kişinin kapı açılış yönünü bilmemsinden dolayı yaralanması</v>
      </c>
      <c r="E59" s="77" t="str">
        <f>IF('Risk - Belirleme'!E59=""," ",'Risk - Belirleme'!E59)</f>
        <v>Sağlık ve güvenlik</v>
      </c>
      <c r="F59" s="78" t="str">
        <f>IF('Risk - Analizi'!I59=""," ",'Risk - Analizi'!I59)</f>
        <v>Orta</v>
      </c>
      <c r="G59" s="79" t="str">
        <f>IF('Risk - Yönetimi'!D59=""," ",'Risk - Yönetimi'!D59)</f>
        <v>Kontrol Geliştir</v>
      </c>
      <c r="H59" s="80" t="str">
        <f>IF('Risk - Yönetimi'!E59=""," ",'Risk - Yönetimi'!E59)</f>
        <v>Çıkış kapılarına itiniz veya çekiniz ibareleri konularak oluşacak kazaların önüne geçilmesi sağlanır.</v>
      </c>
      <c r="I59" s="80" t="str">
        <f>IF('Risk - Yönetimi'!F59=""," ",'Risk - Yönetimi'!F59)</f>
        <v>Fakülte Sekreteri</v>
      </c>
      <c r="J59" s="80" t="str">
        <f>IF('Risk - Yönetimi'!G59=""," ",'Risk - Yönetimi'!G59)</f>
        <v>iş Sağlığı ve Güvenliği Hizmetleri</v>
      </c>
      <c r="K59" s="79" t="str">
        <f>IF('Risk - Yönetimi'!K59=""," ",'Risk - Yönetimi'!K59)</f>
        <v>Düşük</v>
      </c>
      <c r="L59" s="81" t="str">
        <f>IF('Risk - Yönetimi'!M59=""," ",'Risk - Yönetimi'!M59)</f>
        <v>Düşük</v>
      </c>
      <c r="M59" s="79" t="str">
        <f>IF('Risk - Yönetimi'!O59=""," ",'Risk - Yönetimi'!O59)</f>
        <v>Düşük</v>
      </c>
    </row>
    <row r="60" spans="1:13" ht="30" customHeight="1">
      <c r="A60" s="74">
        <f>IF('Risk - Belirleme'!A60=""," ",'Risk - Belirleme'!A60)</f>
        <v>46</v>
      </c>
      <c r="B60" s="75" t="str">
        <f>IF('Risk - Belirleme'!B60=""," ",'Risk - Belirleme'!B60)</f>
        <v xml:space="preserve"> </v>
      </c>
      <c r="C60" s="76" t="str">
        <f>IF('Risk - Belirleme'!C60=""," ",'Risk - Belirleme'!C60)</f>
        <v>Laboratuvar çalışmaları sırasında kullanılan cihazlar hakkında kullanımdan önce öğrencilerin yeterli derecede bilgilendirilmemiş olması.</v>
      </c>
      <c r="D60" s="76" t="str">
        <f>IF('Risk - Belirleme'!D60=""," ",'Risk - Belirleme'!D60)</f>
        <v>Tezgahlarda temrin parçalarını yapmakla yükümlü olan öğrencinin tezgah hakkında yeterli bilgiye sahip olmadan tezgah başında çalışması sonucu meydana gelebilen kazalar</v>
      </c>
      <c r="E60" s="77" t="str">
        <f>IF('Risk - Belirleme'!E60=""," ",'Risk - Belirleme'!E60)</f>
        <v>Sağlık ve güvenlik</v>
      </c>
      <c r="F60" s="78" t="str">
        <f>IF('Risk - Analizi'!I60=""," ",'Risk - Analizi'!I60)</f>
        <v>Orta</v>
      </c>
      <c r="G60" s="79" t="str">
        <f>IF('Risk - Yönetimi'!D60=""," ",'Risk - Yönetimi'!D60)</f>
        <v>Kontrol Geliştir</v>
      </c>
      <c r="H60" s="80" t="str">
        <f>IF('Risk - Yönetimi'!E60=""," ",'Risk - Yönetimi'!E60)</f>
        <v>Laboratuvarda tezgah kullanacak öğrencilerin tezgah hakkında gerekli güvenlik ve teknik bilgilere sahip olduğu anlaşılmadan tezgaha geçirilmemesiyle oluşacak kazaların önlenmesi sağlanır.</v>
      </c>
      <c r="I60" s="80" t="str">
        <f>IF('Risk - Yönetimi'!F60=""," ",'Risk - Yönetimi'!F60)</f>
        <v>Laboratuvar sorumlusu</v>
      </c>
      <c r="J60" s="80" t="str">
        <f>IF('Risk - Yönetimi'!G60=""," ",'Risk - Yönetimi'!G60)</f>
        <v>iş Sağlığı ve Güvenliği Hizmetleri</v>
      </c>
      <c r="K60" s="79" t="str">
        <f>IF('Risk - Yönetimi'!K60=""," ",'Risk - Yönetimi'!K60)</f>
        <v>Düşük</v>
      </c>
      <c r="L60" s="81" t="str">
        <f>IF('Risk - Yönetimi'!M60=""," ",'Risk - Yönetimi'!M60)</f>
        <v>Düşük</v>
      </c>
      <c r="M60" s="79" t="str">
        <f>IF('Risk - Yönetimi'!O60=""," ",'Risk - Yönetimi'!O60)</f>
        <v>Düşük</v>
      </c>
    </row>
    <row r="61" spans="1:13" ht="30" customHeight="1">
      <c r="A61" s="74">
        <f>IF('Risk - Belirleme'!A61=""," ",'Risk - Belirleme'!A61)</f>
        <v>47</v>
      </c>
      <c r="B61" s="75" t="str">
        <f>IF('Risk - Belirleme'!B61=""," ",'Risk - Belirleme'!B61)</f>
        <v xml:space="preserve"> </v>
      </c>
      <c r="C61" s="76" t="str">
        <f>IF('Risk - Belirleme'!C61=""," ",'Risk - Belirleme'!C61)</f>
        <v>Laboratuvar zemini kaymaya, düşmeye karşı uygun malzemelerden yapılmamış olması</v>
      </c>
      <c r="D61" s="76" t="str">
        <f>IF('Risk - Belirleme'!D61=""," ",'Risk - Belirleme'!D61)</f>
        <v xml:space="preserve"> Makine laboratuvarın da yerlerin düz ve parlak fayans döşeme ile kaplanmış olması ve tezgahların çalışmaları  veya diğer yapılan işlemlerin sürekli yağ ile gerçekleştirilyor olması nedeni ile  ayağın kayması sonucu oluşan kazalar </v>
      </c>
      <c r="E61" s="77" t="str">
        <f>IF('Risk - Belirleme'!E61=""," ",'Risk - Belirleme'!E61)</f>
        <v>Sağlık ve güvenlik</v>
      </c>
      <c r="F61" s="78" t="str">
        <f>IF('Risk - Analizi'!I61=""," ",'Risk - Analizi'!I61)</f>
        <v>Orta</v>
      </c>
      <c r="G61" s="79" t="str">
        <f>IF('Risk - Yönetimi'!D61=""," ",'Risk - Yönetimi'!D61)</f>
        <v>Kontrol Geliştir</v>
      </c>
      <c r="H61" s="80" t="str">
        <f>IF('Risk - Yönetimi'!E61=""," ",'Risk - Yönetimi'!E61)</f>
        <v>Laboratuvar zemini kaymaz malzeme ile kaplanarak problemin giderilmesi sağlanır.</v>
      </c>
      <c r="I61" s="80" t="str">
        <f>IF('Risk - Yönetimi'!F61=""," ",'Risk - Yönetimi'!F61)</f>
        <v>Dekan</v>
      </c>
      <c r="J61" s="80" t="str">
        <f>IF('Risk - Yönetimi'!G61=""," ",'Risk - Yönetimi'!G61)</f>
        <v>Teknik İşler</v>
      </c>
      <c r="K61" s="79" t="str">
        <f>IF('Risk - Yönetimi'!K61=""," ",'Risk - Yönetimi'!K61)</f>
        <v>Düşük</v>
      </c>
      <c r="L61" s="81" t="str">
        <f>IF('Risk - Yönetimi'!M61=""," ",'Risk - Yönetimi'!M61)</f>
        <v>Düşük</v>
      </c>
      <c r="M61" s="79" t="str">
        <f>IF('Risk - Yönetimi'!O61=""," ",'Risk - Yönetimi'!O61)</f>
        <v>Düşük</v>
      </c>
    </row>
    <row r="62" spans="1:13" ht="30" customHeight="1">
      <c r="A62" s="74">
        <f>IF('Risk - Belirleme'!A62=""," ",'Risk - Belirleme'!A62)</f>
        <v>48</v>
      </c>
      <c r="B62" s="75" t="str">
        <f>IF('Risk - Belirleme'!B62=""," ",'Risk - Belirleme'!B62)</f>
        <v xml:space="preserve"> </v>
      </c>
      <c r="C62" s="76" t="str">
        <f>IF('Risk - Belirleme'!C62=""," ",'Risk - Belirleme'!C62)</f>
        <v>Laboratuvarda (panosunda), laboratuvar sorumlusuna ve acil durumda ulaşılması gereken merkezlerin (itfaiye, güvenlik, ambulans vb) telefon numaralarının olmaması</v>
      </c>
      <c r="D62" s="76" t="str">
        <f>IF('Risk - Belirleme'!D62=""," ",'Risk - Belirleme'!D62)</f>
        <v>Laboratuvarda meydana gelebilecek kazlarda en erken müdahele için ulaşılabilecek telefon numaralarının bulunmaması</v>
      </c>
      <c r="E62" s="77" t="str">
        <f>IF('Risk - Belirleme'!E62=""," ",'Risk - Belirleme'!E62)</f>
        <v>Sağlık ve güvenlik</v>
      </c>
      <c r="F62" s="78" t="str">
        <f>IF('Risk - Analizi'!I62=""," ",'Risk - Analizi'!I62)</f>
        <v>Orta</v>
      </c>
      <c r="G62" s="79" t="str">
        <f>IF('Risk - Yönetimi'!D62=""," ",'Risk - Yönetimi'!D62)</f>
        <v>Kontrol Geliştir</v>
      </c>
      <c r="H62" s="80" t="str">
        <f>IF('Risk - Yönetimi'!E62=""," ",'Risk - Yönetimi'!E62)</f>
        <v>Laboratuvarlarda görülmesi kolay yerlere ve okunaklı olacak şekilde ilgili levhalar asılarak ilgili telefonlara ulaşıması sağlanır.</v>
      </c>
      <c r="I62" s="80" t="str">
        <f>IF('Risk - Yönetimi'!F62=""," ",'Risk - Yönetimi'!F62)</f>
        <v>Laboratuvar sorumlusu</v>
      </c>
      <c r="J62" s="80" t="str">
        <f>IF('Risk - Yönetimi'!G62=""," ",'Risk - Yönetimi'!G62)</f>
        <v>iş Sağlığı ve Güvenliği Hizmetleri</v>
      </c>
      <c r="K62" s="79" t="str">
        <f>IF('Risk - Yönetimi'!K62=""," ",'Risk - Yönetimi'!K62)</f>
        <v>Düşük</v>
      </c>
      <c r="L62" s="81" t="str">
        <f>IF('Risk - Yönetimi'!M62=""," ",'Risk - Yönetimi'!M62)</f>
        <v>Düşük</v>
      </c>
      <c r="M62" s="79" t="str">
        <f>IF('Risk - Yönetimi'!O62=""," ",'Risk - Yönetimi'!O62)</f>
        <v>Düşük</v>
      </c>
    </row>
    <row r="63" spans="1:13" ht="30" customHeight="1">
      <c r="A63" s="74">
        <f>IF('Risk - Belirleme'!A63=""," ",'Risk - Belirleme'!A63)</f>
        <v>49</v>
      </c>
      <c r="B63" s="75" t="str">
        <f>IF('Risk - Belirleme'!B63=""," ",'Risk - Belirleme'!B63)</f>
        <v xml:space="preserve"> </v>
      </c>
      <c r="C63" s="76" t="str">
        <f>IF('Risk - Belirleme'!C63=""," ",'Risk - Belirleme'!C63)</f>
        <v>Merdivenlerde engelli rampasının olmaması</v>
      </c>
      <c r="D63" s="76" t="str">
        <f>IF('Risk - Belirleme'!D63=""," ",'Risk - Belirleme'!D63)</f>
        <v xml:space="preserve">Fakülteye tekerlekli sandalye ile gelen kişinin fakülteye yardım almadan girişinin imkansız olması </v>
      </c>
      <c r="E63" s="77" t="str">
        <f>IF('Risk - Belirleme'!E63=""," ",'Risk - Belirleme'!E63)</f>
        <v>Sağlık ve güvenlik</v>
      </c>
      <c r="F63" s="78" t="str">
        <f>IF('Risk - Analizi'!I63=""," ",'Risk - Analizi'!I63)</f>
        <v>Orta</v>
      </c>
      <c r="G63" s="79" t="str">
        <f>IF('Risk - Yönetimi'!D63=""," ",'Risk - Yönetimi'!D63)</f>
        <v>Kontrol Geliştir</v>
      </c>
      <c r="H63" s="80" t="str">
        <f>IF('Risk - Yönetimi'!E63=""," ",'Risk - Yönetimi'!E63)</f>
        <v>Yapı İşleri Daire Başkanlığına engelli rampasının yapılması talebinde bulunulması ve Yapı İşleri Daire Başkanlığının gerekli eksiklikleri tamamlamasıyla   problemin giderilmesi sağlanır.</v>
      </c>
      <c r="I63" s="80" t="str">
        <f>IF('Risk - Yönetimi'!F63=""," ",'Risk - Yönetimi'!F63)</f>
        <v>Dekan</v>
      </c>
      <c r="J63" s="80" t="str">
        <f>IF('Risk - Yönetimi'!G63=""," ",'Risk - Yönetimi'!G63)</f>
        <v>Teknik İşler</v>
      </c>
      <c r="K63" s="79" t="str">
        <f>IF('Risk - Yönetimi'!K63=""," ",'Risk - Yönetimi'!K63)</f>
        <v>Düşük</v>
      </c>
      <c r="L63" s="81" t="str">
        <f>IF('Risk - Yönetimi'!M63=""," ",'Risk - Yönetimi'!M63)</f>
        <v>Düşük</v>
      </c>
      <c r="M63" s="79" t="str">
        <f>IF('Risk - Yönetimi'!O63=""," ",'Risk - Yönetimi'!O63)</f>
        <v>Düşük</v>
      </c>
    </row>
    <row r="64" spans="1:13" ht="30" customHeight="1">
      <c r="A64" s="74">
        <f>IF('Risk - Belirleme'!A64=""," ",'Risk - Belirleme'!A64)</f>
        <v>50</v>
      </c>
      <c r="B64" s="75" t="str">
        <f>IF('Risk - Belirleme'!B64=""," ",'Risk - Belirleme'!B64)</f>
        <v xml:space="preserve"> </v>
      </c>
      <c r="C64" s="76" t="str">
        <f>IF('Risk - Belirleme'!C64=""," ",'Risk - Belirleme'!C64)</f>
        <v xml:space="preserve">Asansör giriş kapısı veya çevresinde yük  kapasite bilgilerinin olmaması </v>
      </c>
      <c r="D64" s="76" t="str">
        <f>IF('Risk - Belirleme'!D64=""," ",'Risk - Belirleme'!D64)</f>
        <v>Asansörün yük kapasitesinin aşılması durumunda meydana gelebilecek kazalar</v>
      </c>
      <c r="E64" s="77" t="str">
        <f>IF('Risk - Belirleme'!E64=""," ",'Risk - Belirleme'!E64)</f>
        <v>Sağlık ve güvenlik</v>
      </c>
      <c r="F64" s="78" t="str">
        <f>IF('Risk - Analizi'!I64=""," ",'Risk - Analizi'!I64)</f>
        <v>Orta</v>
      </c>
      <c r="G64" s="79" t="str">
        <f>IF('Risk - Yönetimi'!D64=""," ",'Risk - Yönetimi'!D64)</f>
        <v>Kontrol Geliştir</v>
      </c>
      <c r="H64" s="80" t="str">
        <f>IF('Risk - Yönetimi'!E64=""," ",'Risk - Yönetimi'!E64)</f>
        <v>Asansör girişlerine okunaklı ve fark edilebilir olacak şekilde gerekli  bilgiler konularak problemin giderilmesi sağlanır.</v>
      </c>
      <c r="I64" s="80" t="str">
        <f>IF('Risk - Yönetimi'!F64=""," ",'Risk - Yönetimi'!F64)</f>
        <v>Dekan</v>
      </c>
      <c r="J64" s="80" t="str">
        <f>IF('Risk - Yönetimi'!G64=""," ",'Risk - Yönetimi'!G64)</f>
        <v>Teknik İşler</v>
      </c>
      <c r="K64" s="79" t="str">
        <f>IF('Risk - Yönetimi'!K64=""," ",'Risk - Yönetimi'!K64)</f>
        <v>Düşük</v>
      </c>
      <c r="L64" s="81" t="str">
        <f>IF('Risk - Yönetimi'!M64=""," ",'Risk - Yönetimi'!M64)</f>
        <v>Düşük</v>
      </c>
      <c r="M64" s="79" t="str">
        <f>IF('Risk - Yönetimi'!O64=""," ",'Risk - Yönetimi'!O64)</f>
        <v>Düşük</v>
      </c>
    </row>
    <row r="65" spans="1:13" ht="30" customHeight="1">
      <c r="A65" s="74">
        <f>IF('Risk - Belirleme'!A65=""," ",'Risk - Belirleme'!A65)</f>
        <v>51</v>
      </c>
      <c r="B65" s="75" t="str">
        <f>IF('Risk - Belirleme'!B65=""," ",'Risk - Belirleme'!B65)</f>
        <v xml:space="preserve"> </v>
      </c>
      <c r="C65" s="76" t="str">
        <f>IF('Risk - Belirleme'!C65=""," ",'Risk - Belirleme'!C65)</f>
        <v>A ve B blokları arasında yaya yolunun olmaması</v>
      </c>
      <c r="D65" s="76" t="str">
        <f>IF('Risk - Belirleme'!D65=""," ",'Risk - Belirleme'!D65)</f>
        <v>A ve B blokları arasında geçiş yapan kişilerin yol kenarına park eden araçlar ile otoparka giriş veya çıkış yapan araçların arasından yürüyor olması</v>
      </c>
      <c r="E65" s="77" t="str">
        <f>IF('Risk - Belirleme'!E65=""," ",'Risk - Belirleme'!E65)</f>
        <v>Sağlık ve güvenlik</v>
      </c>
      <c r="F65" s="78" t="str">
        <f>IF('Risk - Analizi'!I65=""," ",'Risk - Analizi'!I65)</f>
        <v>Orta</v>
      </c>
      <c r="G65" s="79" t="str">
        <f>IF('Risk - Yönetimi'!D65=""," ",'Risk - Yönetimi'!D65)</f>
        <v>Kontrol Geliştir</v>
      </c>
      <c r="H65" s="80" t="str">
        <f>IF('Risk - Yönetimi'!E65=""," ",'Risk - Yönetimi'!E65)</f>
        <v>İki Fakülte arasında yaya yolu yapılarak ve gerekli uyarı levhalarının konulmasıyla problemin giderilmesi sağlanır.</v>
      </c>
      <c r="I65" s="80" t="str">
        <f>IF('Risk - Yönetimi'!F65=""," ",'Risk - Yönetimi'!F65)</f>
        <v>Dekan</v>
      </c>
      <c r="J65" s="80" t="str">
        <f>IF('Risk - Yönetimi'!G65=""," ",'Risk - Yönetimi'!G65)</f>
        <v>Teknik İşler</v>
      </c>
      <c r="K65" s="79" t="str">
        <f>IF('Risk - Yönetimi'!K65=""," ",'Risk - Yönetimi'!K65)</f>
        <v>Düşük</v>
      </c>
      <c r="L65" s="81" t="str">
        <f>IF('Risk - Yönetimi'!M65=""," ",'Risk - Yönetimi'!M65)</f>
        <v>Düşük</v>
      </c>
      <c r="M65" s="79" t="str">
        <f>IF('Risk - Yönetimi'!O65=""," ",'Risk - Yönetimi'!O65)</f>
        <v>Düşük</v>
      </c>
    </row>
    <row r="66" spans="1:13" ht="30" customHeight="1">
      <c r="A66" s="74">
        <f>IF('Risk - Belirleme'!A66=""," ",'Risk - Belirleme'!A66)</f>
        <v>52</v>
      </c>
      <c r="B66" s="75" t="str">
        <f>IF('Risk - Belirleme'!B66=""," ",'Risk - Belirleme'!B66)</f>
        <v xml:space="preserve"> </v>
      </c>
      <c r="C66" s="76" t="str">
        <f>IF('Risk - Belirleme'!C66=""," ",'Risk - Belirleme'!C66)</f>
        <v>Misafir yaka kartı takılmaması</v>
      </c>
      <c r="D66" s="76" t="str">
        <f>IF('Risk - Belirleme'!D66=""," ",'Risk - Belirleme'!D66)</f>
        <v>Fakültemize misafir olarak gelen kişilerin üzerinde görünür bir yaerde misafir veya ziyaretçi kartının olmaması nedeni  ile tanınamaması sonucu meydana gelebilecek tehlikelerin önlenememesi</v>
      </c>
      <c r="E66" s="77" t="str">
        <f>IF('Risk - Belirleme'!E66=""," ",'Risk - Belirleme'!E66)</f>
        <v>Sağlık ve güvenlik</v>
      </c>
      <c r="F66" s="78" t="str">
        <f>IF('Risk - Analizi'!I66=""," ",'Risk - Analizi'!I66)</f>
        <v>Yüksek</v>
      </c>
      <c r="G66" s="79" t="str">
        <f>IF('Risk - Yönetimi'!D66=""," ",'Risk - Yönetimi'!D66)</f>
        <v>Kontrol Geliştir</v>
      </c>
      <c r="H66" s="80" t="str">
        <f>IF('Risk - Yönetimi'!E66=""," ",'Risk - Yönetimi'!E66)</f>
        <v xml:space="preserve">Üniversitemize Giriş yapan misafirlere  ziyaretçi kartı verilmesi ve görünür yerde bulundurması zorunluluğu getirilmesiyle problemin giderilmesi sağlanır. </v>
      </c>
      <c r="I66" s="80" t="str">
        <f>IF('Risk - Yönetimi'!F66=""," ",'Risk - Yönetimi'!F66)</f>
        <v>Dekan</v>
      </c>
      <c r="J66" s="80" t="str">
        <f>IF('Risk - Yönetimi'!G66=""," ",'Risk - Yönetimi'!G66)</f>
        <v>Güvenlik İşlemleri</v>
      </c>
      <c r="K66" s="79" t="str">
        <f>IF('Risk - Yönetimi'!K66=""," ",'Risk - Yönetimi'!K66)</f>
        <v>Orta</v>
      </c>
      <c r="L66" s="81" t="str">
        <f>IF('Risk - Yönetimi'!M66=""," ",'Risk - Yönetimi'!M66)</f>
        <v>Düşük</v>
      </c>
      <c r="M66" s="79" t="str">
        <f>IF('Risk - Yönetimi'!O66=""," ",'Risk - Yönetimi'!O66)</f>
        <v>Orta</v>
      </c>
    </row>
    <row r="67" spans="1:13" ht="30" customHeight="1">
      <c r="A67" s="74">
        <f>IF('Risk - Belirleme'!A67=""," ",'Risk - Belirleme'!A67)</f>
        <v>53</v>
      </c>
      <c r="B67" s="75" t="str">
        <f>IF('Risk - Belirleme'!B67=""," ",'Risk - Belirleme'!B67)</f>
        <v xml:space="preserve"> </v>
      </c>
      <c r="C67" s="76" t="str">
        <f>IF('Risk - Belirleme'!C67=""," ",'Risk - Belirleme'!C67)</f>
        <v>Pnömatik Laboratuvar Elektrik Panosu</v>
      </c>
      <c r="D67" s="76" t="str">
        <f>IF('Risk - Belirleme'!D67=""," ",'Risk - Belirleme'!D67)</f>
        <v>Pnömatik laboratuvarında öğrencilerin elektrik çarpmasına maruz kalması</v>
      </c>
      <c r="E67" s="77" t="str">
        <f>IF('Risk - Belirleme'!E67=""," ",'Risk - Belirleme'!E67)</f>
        <v>Sağlık ve güvenlik</v>
      </c>
      <c r="F67" s="78" t="str">
        <f>IF('Risk - Analizi'!I67=""," ",'Risk - Analizi'!I67)</f>
        <v>Çok Yüksek</v>
      </c>
      <c r="G67" s="79" t="str">
        <f>IF('Risk - Yönetimi'!D67=""," ",'Risk - Yönetimi'!D67)</f>
        <v>Kontrol Geliştir</v>
      </c>
      <c r="H67" s="80" t="str">
        <f>IF('Risk - Yönetimi'!E67=""," ",'Risk - Yönetimi'!E67)</f>
        <v>Elektrrik panosunun kapaklarının sürekli kapalı halde tutulması</v>
      </c>
      <c r="I67" s="80" t="str">
        <f>IF('Risk - Yönetimi'!F67=""," ",'Risk - Yönetimi'!F67)</f>
        <v>İlgili Öğretim elemanı</v>
      </c>
      <c r="J67" s="80" t="str">
        <f>IF('Risk - Yönetimi'!G67=""," ",'Risk - Yönetimi'!G67)</f>
        <v>Eğitim-Öğretim</v>
      </c>
      <c r="K67" s="79" t="str">
        <f>IF('Risk - Yönetimi'!K67=""," ",'Risk - Yönetimi'!K67)</f>
        <v>Orta</v>
      </c>
      <c r="L67" s="81" t="str">
        <f>IF('Risk - Yönetimi'!M67=""," ",'Risk - Yönetimi'!M67)</f>
        <v>Düşük</v>
      </c>
      <c r="M67" s="79" t="str">
        <f>IF('Risk - Yönetimi'!O67=""," ",'Risk - Yönetimi'!O67)</f>
        <v>Orta</v>
      </c>
    </row>
    <row r="68" spans="1:13" ht="30" customHeight="1">
      <c r="A68" s="74">
        <f>IF('Risk - Belirleme'!A68=""," ",'Risk - Belirleme'!A68)</f>
        <v>54</v>
      </c>
      <c r="B68" s="75" t="str">
        <f>IF('Risk - Belirleme'!B68=""," ",'Risk - Belirleme'!B68)</f>
        <v xml:space="preserve"> </v>
      </c>
      <c r="C68" s="76" t="str">
        <f>IF('Risk - Belirleme'!C68=""," ",'Risk - Belirleme'!C68)</f>
        <v>Otomasyon Sıralama Setinin Elektrik Panosu</v>
      </c>
      <c r="D68" s="76" t="str">
        <f>IF('Risk - Belirleme'!D68=""," ",'Risk - Belirleme'!D68)</f>
        <v xml:space="preserve"> Otomasyon sıralama setinde öğrencilerin elektrik çarpmasına maruz kalması</v>
      </c>
      <c r="E68" s="77" t="str">
        <f>IF('Risk - Belirleme'!E68=""," ",'Risk - Belirleme'!E68)</f>
        <v>Sağlık ve güvenlik</v>
      </c>
      <c r="F68" s="78" t="str">
        <f>IF('Risk - Analizi'!I68=""," ",'Risk - Analizi'!I68)</f>
        <v>Çok Yüksek</v>
      </c>
      <c r="G68" s="79" t="str">
        <f>IF('Risk - Yönetimi'!D68=""," ",'Risk - Yönetimi'!D68)</f>
        <v>Kontrol Geliştir</v>
      </c>
      <c r="H68" s="80" t="str">
        <f>IF('Risk - Yönetimi'!E68=""," ",'Risk - Yönetimi'!E68)</f>
        <v>Pano kapağının kilitli halde tutulması</v>
      </c>
      <c r="I68" s="80" t="str">
        <f>IF('Risk - Yönetimi'!F68=""," ",'Risk - Yönetimi'!F68)</f>
        <v>İlgili Öğretim elemanı</v>
      </c>
      <c r="J68" s="80" t="str">
        <f>IF('Risk - Yönetimi'!G68=""," ",'Risk - Yönetimi'!G68)</f>
        <v>Eğitim-Öğretim</v>
      </c>
      <c r="K68" s="79" t="str">
        <f>IF('Risk - Yönetimi'!K68=""," ",'Risk - Yönetimi'!K68)</f>
        <v>Düşük</v>
      </c>
      <c r="L68" s="81" t="str">
        <f>IF('Risk - Yönetimi'!M68=""," ",'Risk - Yönetimi'!M68)</f>
        <v>Düşük</v>
      </c>
      <c r="M68" s="79" t="str">
        <f>IF('Risk - Yönetimi'!O68=""," ",'Risk - Yönetimi'!O68)</f>
        <v>Düşük</v>
      </c>
    </row>
    <row r="69" spans="1:13" ht="30" customHeight="1">
      <c r="A69" s="74">
        <f>IF('Risk - Belirleme'!A69=""," ",'Risk - Belirleme'!A69)</f>
        <v>55</v>
      </c>
      <c r="B69" s="75" t="str">
        <f>IF('Risk - Belirleme'!B69=""," ",'Risk - Belirleme'!B69)</f>
        <v xml:space="preserve"> </v>
      </c>
      <c r="C69" s="76" t="str">
        <f>IF('Risk - Belirleme'!C69=""," ",'Risk - Belirleme'!C69)</f>
        <v>Pnömatik Eğitim Setindeki Hortumların Kullanımı</v>
      </c>
      <c r="D69" s="76" t="str">
        <f>IF('Risk - Belirleme'!D69=""," ",'Risk - Belirleme'!D69)</f>
        <v>Açıkta kalan hortumların basınç etkisiyle öğrenciye çarpması</v>
      </c>
      <c r="E69" s="77" t="str">
        <f>IF('Risk - Belirleme'!E69=""," ",'Risk - Belirleme'!E69)</f>
        <v>Sağlık ve güvenlik</v>
      </c>
      <c r="F69" s="78" t="str">
        <f>IF('Risk - Analizi'!I69=""," ",'Risk - Analizi'!I69)</f>
        <v>Düşük</v>
      </c>
      <c r="G69" s="79" t="str">
        <f>IF('Risk - Yönetimi'!D69=""," ",'Risk - Yönetimi'!D69)</f>
        <v>Kontrol Geliştir</v>
      </c>
      <c r="H69" s="80" t="str">
        <f>IF('Risk - Yönetimi'!E69=""," ",'Risk - Yönetimi'!E69)</f>
        <v>Ders bittikten sonra pnömatik dağıtıcıda açıkta hortum bırakılmamasına dikkat edilmelidir. Eğitim seti kullanılırken hortumların devre elemanlarına tam olarak takılıp takılmadığı kontrol edilmelidir.</v>
      </c>
      <c r="I69" s="80" t="str">
        <f>IF('Risk - Yönetimi'!F69=""," ",'Risk - Yönetimi'!F69)</f>
        <v>İlgili Öğretim elemanı</v>
      </c>
      <c r="J69" s="80" t="str">
        <f>IF('Risk - Yönetimi'!G69=""," ",'Risk - Yönetimi'!G69)</f>
        <v>Eğitim-Öğretim</v>
      </c>
      <c r="K69" s="79" t="str">
        <f>IF('Risk - Yönetimi'!K69=""," ",'Risk - Yönetimi'!K69)</f>
        <v>Düşük</v>
      </c>
      <c r="L69" s="81" t="str">
        <f>IF('Risk - Yönetimi'!M69=""," ",'Risk - Yönetimi'!M69)</f>
        <v>Düşük</v>
      </c>
      <c r="M69" s="79" t="str">
        <f>IF('Risk - Yönetimi'!O69=""," ",'Risk - Yönetimi'!O69)</f>
        <v>Düşük</v>
      </c>
    </row>
    <row r="70" spans="1:13" ht="30" customHeight="1">
      <c r="A70" s="74">
        <f>IF('Risk - Belirleme'!A70=""," ",'Risk - Belirleme'!A70)</f>
        <v>56</v>
      </c>
      <c r="B70" s="75" t="str">
        <f>IF('Risk - Belirleme'!B70=""," ",'Risk - Belirleme'!B70)</f>
        <v xml:space="preserve"> </v>
      </c>
      <c r="C70" s="76" t="str">
        <f>IF('Risk - Belirleme'!C70=""," ",'Risk - Belirleme'!C70)</f>
        <v>Hidrolik Eğitim Seti Hortumları</v>
      </c>
      <c r="D70" s="76" t="str">
        <f>IF('Risk - Belirleme'!D70=""," ",'Risk - Belirleme'!D70)</f>
        <v>Hortumların tam oturtulmadığından dolayı hidrolik yağ basıncıyla etrafa savrulması sonucu öğrencilere çarpması</v>
      </c>
      <c r="E70" s="77" t="str">
        <f>IF('Risk - Belirleme'!E70=""," ",'Risk - Belirleme'!E70)</f>
        <v>Sağlık ve güvenlik</v>
      </c>
      <c r="F70" s="78" t="str">
        <f>IF('Risk - Analizi'!I70=""," ",'Risk - Analizi'!I70)</f>
        <v>Düşük</v>
      </c>
      <c r="G70" s="79" t="str">
        <f>IF('Risk - Yönetimi'!D70=""," ",'Risk - Yönetimi'!D70)</f>
        <v>Kontrol Geliştir</v>
      </c>
      <c r="H70" s="80" t="str">
        <f>IF('Risk - Yönetimi'!E70=""," ",'Risk - Yönetimi'!E70)</f>
        <v>Hortumların tam olarak oturtulup oturtulmadığı sistem çalıştırılmadan önce kontrol edilmelidir.</v>
      </c>
      <c r="I70" s="80" t="str">
        <f>IF('Risk - Yönetimi'!F70=""," ",'Risk - Yönetimi'!F70)</f>
        <v>İlgili Öğretim elemanı</v>
      </c>
      <c r="J70" s="80" t="str">
        <f>IF('Risk - Yönetimi'!G70=""," ",'Risk - Yönetimi'!G70)</f>
        <v>Eğitim-Öğretim</v>
      </c>
      <c r="K70" s="79" t="str">
        <f>IF('Risk - Yönetimi'!K70=""," ",'Risk - Yönetimi'!K70)</f>
        <v>Düşük</v>
      </c>
      <c r="L70" s="81" t="str">
        <f>IF('Risk - Yönetimi'!M70=""," ",'Risk - Yönetimi'!M70)</f>
        <v>Düşük</v>
      </c>
      <c r="M70" s="79" t="str">
        <f>IF('Risk - Yönetimi'!O70=""," ",'Risk - Yönetimi'!O70)</f>
        <v>Düşük</v>
      </c>
    </row>
    <row r="71" spans="1:13" ht="30" customHeight="1">
      <c r="A71" s="74">
        <f>IF('Risk - Belirleme'!A71=""," ",'Risk - Belirleme'!A71)</f>
        <v>57</v>
      </c>
      <c r="B71" s="75" t="str">
        <f>IF('Risk - Belirleme'!B71=""," ",'Risk - Belirleme'!B71)</f>
        <v xml:space="preserve"> </v>
      </c>
      <c r="C71" s="76" t="str">
        <f>IF('Risk - Belirleme'!C71=""," ",'Risk - Belirleme'!C71)</f>
        <v>Hidrolik Devre Elemanları</v>
      </c>
      <c r="D71" s="76" t="str">
        <f>IF('Risk - Belirleme'!D71=""," ",'Risk - Belirleme'!D71)</f>
        <v>Tam olarak bağlanmayan elemanların düşerek uzuvlara zarar vermesi</v>
      </c>
      <c r="E71" s="77" t="str">
        <f>IF('Risk - Belirleme'!E71=""," ",'Risk - Belirleme'!E71)</f>
        <v>Sağlık ve güvenlik</v>
      </c>
      <c r="F71" s="78" t="str">
        <f>IF('Risk - Analizi'!I71=""," ",'Risk - Analizi'!I71)</f>
        <v>Düşük</v>
      </c>
      <c r="G71" s="79" t="str">
        <f>IF('Risk - Yönetimi'!D71=""," ",'Risk - Yönetimi'!D71)</f>
        <v>Kontrol Geliştir</v>
      </c>
      <c r="H71" s="80" t="str">
        <f>IF('Risk - Yönetimi'!E71=""," ",'Risk - Yönetimi'!E71)</f>
        <v>Kullanılan elemanların işleri bittikten sonra çekmecedeki yerlerine konulması gerekmektedir.</v>
      </c>
      <c r="I71" s="80" t="str">
        <f>IF('Risk - Yönetimi'!F71=""," ",'Risk - Yönetimi'!F71)</f>
        <v>İlgili Öğretim elemanı</v>
      </c>
      <c r="J71" s="80" t="str">
        <f>IF('Risk - Yönetimi'!G71=""," ",'Risk - Yönetimi'!G71)</f>
        <v>Eğitim-Öğretim</v>
      </c>
      <c r="K71" s="79" t="str">
        <f>IF('Risk - Yönetimi'!K71=""," ",'Risk - Yönetimi'!K71)</f>
        <v>Orta</v>
      </c>
      <c r="L71" s="81" t="str">
        <f>IF('Risk - Yönetimi'!M71=""," ",'Risk - Yönetimi'!M71)</f>
        <v>Düşük</v>
      </c>
      <c r="M71" s="79" t="str">
        <f>IF('Risk - Yönetimi'!O71=""," ",'Risk - Yönetimi'!O71)</f>
        <v>Orta</v>
      </c>
    </row>
    <row r="72" spans="1:13" ht="30" customHeight="1">
      <c r="A72" s="74">
        <f>IF('Risk - Belirleme'!A72=""," ",'Risk - Belirleme'!A72)</f>
        <v>58</v>
      </c>
      <c r="B72" s="75" t="str">
        <f>IF('Risk - Belirleme'!B72=""," ",'Risk - Belirleme'!B72)</f>
        <v xml:space="preserve"> </v>
      </c>
      <c r="C72" s="76" t="str">
        <f>IF('Risk - Belirleme'!C72=""," ",'Risk - Belirleme'!C72)</f>
        <v>Bilimsel Amaçla Kullanılan Piknik Tüpleri</v>
      </c>
      <c r="D72" s="76" t="str">
        <f>IF('Risk - Belirleme'!D72=""," ",'Risk - Belirleme'!D72)</f>
        <v>Solunum yoluyla zehirlenme ve tüplerin patlama riski</v>
      </c>
      <c r="E72" s="77" t="str">
        <f>IF('Risk - Belirleme'!E72=""," ",'Risk - Belirleme'!E72)</f>
        <v>Sağlık ve güvenlik</v>
      </c>
      <c r="F72" s="78" t="str">
        <f>IF('Risk - Analizi'!I72=""," ",'Risk - Analizi'!I72)</f>
        <v>Çok Yüksek</v>
      </c>
      <c r="G72" s="79" t="str">
        <f>IF('Risk - Yönetimi'!D72=""," ",'Risk - Yönetimi'!D72)</f>
        <v>Kontrol Geliştir</v>
      </c>
      <c r="H72" s="80" t="str">
        <f>IF('Risk - Yönetimi'!E72=""," ",'Risk - Yönetimi'!E72)</f>
        <v>Kullanım sonrası piknik tüplerinin vanalarının tam olarak kapatılıp kapatılmadığı kontrol edilmelidir. Ayrıca belli sürelerde gaz kaçağına karşı tüpler kontrol edilmelidir.</v>
      </c>
      <c r="I72" s="80" t="str">
        <f>IF('Risk - Yönetimi'!F72=""," ",'Risk - Yönetimi'!F72)</f>
        <v>İlgili Öğretim elemanı</v>
      </c>
      <c r="J72" s="80" t="str">
        <f>IF('Risk - Yönetimi'!G72=""," ",'Risk - Yönetimi'!G72)</f>
        <v>Eğitim-Öğretim</v>
      </c>
      <c r="K72" s="79" t="str">
        <f>IF('Risk - Yönetimi'!K72=""," ",'Risk - Yönetimi'!K72)</f>
        <v>Orta</v>
      </c>
      <c r="L72" s="81" t="str">
        <f>IF('Risk - Yönetimi'!M72=""," ",'Risk - Yönetimi'!M72)</f>
        <v>Düşük</v>
      </c>
      <c r="M72" s="79" t="str">
        <f>IF('Risk - Yönetimi'!O72=""," ",'Risk - Yönetimi'!O72)</f>
        <v>Orta</v>
      </c>
    </row>
    <row r="73" spans="1:13" ht="30" customHeight="1">
      <c r="A73" s="74">
        <f>IF('Risk - Belirleme'!A73=""," ",'Risk - Belirleme'!A73)</f>
        <v>59</v>
      </c>
      <c r="B73" s="75" t="str">
        <f>IF('Risk - Belirleme'!B73=""," ",'Risk - Belirleme'!B73)</f>
        <v xml:space="preserve"> </v>
      </c>
      <c r="C73" s="76" t="str">
        <f>IF('Risk - Belirleme'!C73=""," ",'Risk - Belirleme'!C73)</f>
        <v>Hidrolik Laboratuvar Elektrik Panosu</v>
      </c>
      <c r="D73" s="76" t="str">
        <f>IF('Risk - Belirleme'!D73=""," ",'Risk - Belirleme'!D73)</f>
        <v>Hidrolik laboratuvarında bulunan panolardan kaynaklanan elektrik çarpması</v>
      </c>
      <c r="E73" s="77" t="str">
        <f>IF('Risk - Belirleme'!E73=""," ",'Risk - Belirleme'!E73)</f>
        <v>Sağlık ve güvenlik</v>
      </c>
      <c r="F73" s="78" t="str">
        <f>IF('Risk - Analizi'!I73=""," ",'Risk - Analizi'!I73)</f>
        <v>Çok Yüksek</v>
      </c>
      <c r="G73" s="79" t="str">
        <f>IF('Risk - Yönetimi'!D73=""," ",'Risk - Yönetimi'!D73)</f>
        <v>Kontrol Geliştir</v>
      </c>
      <c r="H73" s="80" t="str">
        <f>IF('Risk - Yönetimi'!E73=""," ",'Risk - Yönetimi'!E73)</f>
        <v>Elektrik panosunun kapaklarının sürekli kapalı halde tutulması gerekmektedir.</v>
      </c>
      <c r="I73" s="80" t="str">
        <f>IF('Risk - Yönetimi'!F73=""," ",'Risk - Yönetimi'!F73)</f>
        <v>İlgili Öğretim elemanı</v>
      </c>
      <c r="J73" s="80" t="str">
        <f>IF('Risk - Yönetimi'!G73=""," ",'Risk - Yönetimi'!G73)</f>
        <v>Eğitim-Öğretim</v>
      </c>
      <c r="K73" s="79" t="str">
        <f>IF('Risk - Yönetimi'!K73=""," ",'Risk - Yönetimi'!K73)</f>
        <v>Orta</v>
      </c>
      <c r="L73" s="81" t="str">
        <f>IF('Risk - Yönetimi'!M73=""," ",'Risk - Yönetimi'!M73)</f>
        <v>Düşük</v>
      </c>
      <c r="M73" s="79" t="str">
        <f>IF('Risk - Yönetimi'!O73=""," ",'Risk - Yönetimi'!O73)</f>
        <v>Orta</v>
      </c>
    </row>
    <row r="74" spans="1:13" ht="30" customHeight="1">
      <c r="A74" s="74">
        <f>IF('Risk - Belirleme'!A74=""," ",'Risk - Belirleme'!A74)</f>
        <v>60</v>
      </c>
      <c r="B74" s="75" t="str">
        <f>IF('Risk - Belirleme'!B74=""," ",'Risk - Belirleme'!B74)</f>
        <v xml:space="preserve"> </v>
      </c>
      <c r="C74" s="76" t="str">
        <f>IF('Risk - Belirleme'!C74=""," ",'Risk - Belirleme'!C74)</f>
        <v>Hidrolik Eğitim Setlerinde Kullanılan Ağırlıklar</v>
      </c>
      <c r="D74" s="76" t="str">
        <f>IF('Risk - Belirleme'!D74=""," ",'Risk - Belirleme'!D74)</f>
        <v>Düşme riski. Ağırlığın düşerek uzuvlara zarar vermesi.</v>
      </c>
      <c r="E74" s="77" t="str">
        <f>IF('Risk - Belirleme'!E74=""," ",'Risk - Belirleme'!E74)</f>
        <v>Sağlık ve güvenlik</v>
      </c>
      <c r="F74" s="78" t="str">
        <f>IF('Risk - Analizi'!I74=""," ",'Risk - Analizi'!I74)</f>
        <v>Çok Yüksek</v>
      </c>
      <c r="G74" s="79" t="str">
        <f>IF('Risk - Yönetimi'!D74=""," ",'Risk - Yönetimi'!D74)</f>
        <v>Kontrol Geliştir</v>
      </c>
      <c r="H74" s="80" t="str">
        <f>IF('Risk - Yönetimi'!E74=""," ",'Risk - Yönetimi'!E74)</f>
        <v>İlgili eğitim materyali öğretim elemanı gözetiminde kullanılmalı, işi bittiğinde çekmecedeki yerine konulmalıdır. Masa üstünde kesinlikle bırakılmamalıdır.</v>
      </c>
      <c r="I74" s="80" t="str">
        <f>IF('Risk - Yönetimi'!F74=""," ",'Risk - Yönetimi'!F74)</f>
        <v>İlgili Öğretim elemanı</v>
      </c>
      <c r="J74" s="80" t="str">
        <f>IF('Risk - Yönetimi'!G74=""," ",'Risk - Yönetimi'!G74)</f>
        <v>Eğitim-Öğretim</v>
      </c>
      <c r="K74" s="79" t="str">
        <f>IF('Risk - Yönetimi'!K74=""," ",'Risk - Yönetimi'!K74)</f>
        <v>Düşük</v>
      </c>
      <c r="L74" s="81" t="str">
        <f>IF('Risk - Yönetimi'!M74=""," ",'Risk - Yönetimi'!M74)</f>
        <v>Düşük</v>
      </c>
      <c r="M74" s="79" t="str">
        <f>IF('Risk - Yönetimi'!O74=""," ",'Risk - Yönetimi'!O74)</f>
        <v>Düşük</v>
      </c>
    </row>
    <row r="75" spans="1:13" ht="30" customHeight="1">
      <c r="A75" s="74">
        <f>IF('Risk - Belirleme'!A75=""," ",'Risk - Belirleme'!A75)</f>
        <v>61</v>
      </c>
      <c r="B75" s="75" t="str">
        <f>IF('Risk - Belirleme'!B75=""," ",'Risk - Belirleme'!B75)</f>
        <v xml:space="preserve"> </v>
      </c>
      <c r="C75" s="76" t="str">
        <f>IF('Risk - Belirleme'!C75=""," ",'Risk - Belirleme'!C75)</f>
        <v>3 Boyutlu Yazıcı</v>
      </c>
      <c r="D75" s="76" t="str">
        <f>IF('Risk - Belirleme'!D75=""," ",'Risk - Belirleme'!D75)</f>
        <v>3 Boyutlu yazıcının tablasının aşırı ısınmasından dolayı kullanıcının ellerinin yanması</v>
      </c>
      <c r="E75" s="77" t="str">
        <f>IF('Risk - Belirleme'!E75=""," ",'Risk - Belirleme'!E75)</f>
        <v>Sağlık ve güvenlik</v>
      </c>
      <c r="F75" s="78" t="str">
        <f>IF('Risk - Analizi'!I75=""," ",'Risk - Analizi'!I75)</f>
        <v>Düşük</v>
      </c>
      <c r="G75" s="79" t="str">
        <f>IF('Risk - Yönetimi'!D75=""," ",'Risk - Yönetimi'!D75)</f>
        <v>Kontrol Geliştir</v>
      </c>
      <c r="H75" s="80" t="str">
        <f>IF('Risk - Yönetimi'!E75=""," ",'Risk - Yönetimi'!E75)</f>
        <v>Cihaz üzerinde bulunan talimatnameye uyularak çalışma yapılması gerekmektedir.</v>
      </c>
      <c r="I75" s="80" t="str">
        <f>IF('Risk - Yönetimi'!F75=""," ",'Risk - Yönetimi'!F75)</f>
        <v>İlgili Öğretim elemanı</v>
      </c>
      <c r="J75" s="80" t="str">
        <f>IF('Risk - Yönetimi'!G75=""," ",'Risk - Yönetimi'!G75)</f>
        <v>Eğitim-Öğretim</v>
      </c>
      <c r="K75" s="79" t="str">
        <f>IF('Risk - Yönetimi'!K75=""," ",'Risk - Yönetimi'!K75)</f>
        <v>Düşük</v>
      </c>
      <c r="L75" s="81" t="str">
        <f>IF('Risk - Yönetimi'!M75=""," ",'Risk - Yönetimi'!M75)</f>
        <v>Çok Düşük</v>
      </c>
      <c r="M75" s="79" t="str">
        <f>IF('Risk - Yönetimi'!O75=""," ",'Risk - Yönetimi'!O75)</f>
        <v>Düşük</v>
      </c>
    </row>
    <row r="76" spans="1:13" ht="30" customHeight="1">
      <c r="A76" s="74">
        <f>IF('Risk - Belirleme'!A76=""," ",'Risk - Belirleme'!A76)</f>
        <v>62</v>
      </c>
      <c r="B76" s="75" t="str">
        <f>IF('Risk - Belirleme'!B76=""," ",'Risk - Belirleme'!B76)</f>
        <v xml:space="preserve"> </v>
      </c>
      <c r="C76" s="76" t="str">
        <f>IF('Risk - Belirleme'!C76=""," ",'Risk - Belirleme'!C76)</f>
        <v>Üniversite personelinin bölgenin sektörel sorunları ile ilgilenmemesi</v>
      </c>
      <c r="D76" s="76" t="str">
        <f>IF('Risk - Belirleme'!D76=""," ",'Risk - Belirleme'!D76)</f>
        <v>Üniversite ile sanayinin birlikte çalışması gereken konularda üniversite personelinin bölgedeki sanayiden, sanayicilerin de akademik çalışmalardan habersiz oluşu sonucunda birlikte çalışma ile oluşabilecek kazançlardan habersiz olunması</v>
      </c>
      <c r="E76" s="77" t="str">
        <f>IF('Risk - Belirleme'!E76=""," ",'Risk - Belirleme'!E76)</f>
        <v>Finansal</v>
      </c>
      <c r="F76" s="78" t="str">
        <f>IF('Risk - Analizi'!I76=""," ",'Risk - Analizi'!I76)</f>
        <v>Düşük</v>
      </c>
      <c r="G76" s="79" t="str">
        <f>IF('Risk - Yönetimi'!D76=""," ",'Risk - Yönetimi'!D76)</f>
        <v>Kontrol Geliştir</v>
      </c>
      <c r="H76" s="80" t="str">
        <f>IF('Risk - Yönetimi'!E76=""," ",'Risk - Yönetimi'!E76)</f>
        <v>Personelin daha verimli değerlendirilmesi için çalışmalar yapılması, bölgedeki işletmeler ile ilişkilerin iyileştirilmesi ve katma değerli işler yapılması</v>
      </c>
      <c r="I76" s="80" t="str">
        <f>IF('Risk - Yönetimi'!F76=""," ",'Risk - Yönetimi'!F76)</f>
        <v>TTO başta olmak üzere ilgili birimler</v>
      </c>
      <c r="J76" s="80" t="str">
        <f>IF('Risk - Yönetimi'!G76=""," ",'Risk - Yönetimi'!G76)</f>
        <v>Üniversite döner sermayesi</v>
      </c>
      <c r="K76" s="79" t="str">
        <f>IF('Risk - Yönetimi'!K76=""," ",'Risk - Yönetimi'!K76)</f>
        <v>Yüksek</v>
      </c>
      <c r="L76" s="81" t="str">
        <f>IF('Risk - Yönetimi'!M76=""," ",'Risk - Yönetimi'!M76)</f>
        <v>Orta</v>
      </c>
      <c r="M76" s="79" t="str">
        <f>IF('Risk - Yönetimi'!O76=""," ",'Risk - Yönetimi'!O76)</f>
        <v>Yüksek</v>
      </c>
    </row>
    <row r="77" spans="1:13" ht="30" customHeight="1">
      <c r="A77" s="74">
        <f>IF('Risk - Belirleme'!A77=""," ",'Risk - Belirleme'!A77)</f>
        <v>63</v>
      </c>
      <c r="B77" s="75" t="str">
        <f>IF('Risk - Belirleme'!B77=""," ",'Risk - Belirleme'!B77)</f>
        <v xml:space="preserve"> </v>
      </c>
      <c r="C77" s="76" t="str">
        <f>IF('Risk - Belirleme'!C77=""," ",'Risk - Belirleme'!C77)</f>
        <v>Öğretim elemanı yetersizliği</v>
      </c>
      <c r="D77" s="76" t="str">
        <f>IF('Risk - Belirleme'!D77=""," ",'Risk - Belirleme'!D77)</f>
        <v>Yeterli öğretim elemanı bulunmaması dolayısı ile personelin ders yüklerinin fazla oluşu, idari işlerin akademik personel tarafından yapılması</v>
      </c>
      <c r="E77" s="77" t="str">
        <f>IF('Risk - Belirleme'!E77=""," ",'Risk - Belirleme'!E77)</f>
        <v>Operasyonel ve Finansal</v>
      </c>
      <c r="F77" s="78" t="str">
        <f>IF('Risk - Analizi'!I77=""," ",'Risk - Analizi'!I77)</f>
        <v>Düşük</v>
      </c>
      <c r="G77" s="79" t="str">
        <f>IF('Risk - Yönetimi'!D77=""," ",'Risk - Yönetimi'!D77)</f>
        <v>Kontrol Geliştir</v>
      </c>
      <c r="H77" s="80" t="str">
        <f>IF('Risk - Yönetimi'!E77=""," ",'Risk - Yönetimi'!E77)</f>
        <v>Eğitim öğretim faaliyetleri ile ilgili personel yerine finansal ve raporlama işleri ile ilgilenen personel bulundurulması, eğitim öğretim personelinin alanlarında uzmanlaşmasının desteklenmesi.</v>
      </c>
      <c r="I77" s="80" t="str">
        <f>IF('Risk - Yönetimi'!F77=""," ",'Risk - Yönetimi'!F77)</f>
        <v>Üniversite yönetimi</v>
      </c>
      <c r="J77" s="80" t="str">
        <f>IF('Risk - Yönetimi'!G77=""," ",'Risk - Yönetimi'!G77)</f>
        <v>Eğitim-öğretim başta olmak üzere raporlama içeren tüm faaliyetler</v>
      </c>
      <c r="K77" s="79" t="str">
        <f>IF('Risk - Yönetimi'!K77=""," ",'Risk - Yönetimi'!K77)</f>
        <v>Orta</v>
      </c>
      <c r="L77" s="81" t="str">
        <f>IF('Risk - Yönetimi'!M77=""," ",'Risk - Yönetimi'!M77)</f>
        <v>Yüksek</v>
      </c>
      <c r="M77" s="79" t="str">
        <f>IF('Risk - Yönetimi'!O77=""," ",'Risk - Yönetimi'!O77)</f>
        <v>Yüksek</v>
      </c>
    </row>
    <row r="78" spans="1:13" ht="30" customHeight="1">
      <c r="A78" s="74">
        <f>IF('Risk - Belirleme'!A78=""," ",'Risk - Belirleme'!A78)</f>
        <v>64</v>
      </c>
      <c r="B78" s="75" t="str">
        <f>IF('Risk - Belirleme'!B78=""," ",'Risk - Belirleme'!B78)</f>
        <v xml:space="preserve"> </v>
      </c>
      <c r="C78" s="76" t="str">
        <f>IF('Risk - Belirleme'!C78=""," ",'Risk - Belirleme'!C78)</f>
        <v>Uygulama altyapısı yetersizliği</v>
      </c>
      <c r="D78" s="76" t="str">
        <f>IF('Risk - Belirleme'!D78=""," ",'Risk - Belirleme'!D78)</f>
        <v>Öğrencilere yapıtırılan uygulamaların yeterli olmaması veya yapılan uygulamaların gerçek yaşam şartlarına benzer olmayışı</v>
      </c>
      <c r="E78" s="77" t="str">
        <f>IF('Risk - Belirleme'!E78=""," ",'Risk - Belirleme'!E78)</f>
        <v>İtibar</v>
      </c>
      <c r="F78" s="78" t="str">
        <f>IF('Risk - Analizi'!I78=""," ",'Risk - Analizi'!I78)</f>
        <v>Düşük</v>
      </c>
      <c r="G78" s="79" t="str">
        <f>IF('Risk - Yönetimi'!D78=""," ",'Risk - Yönetimi'!D78)</f>
        <v>Kontrol Geliştir</v>
      </c>
      <c r="H78" s="80" t="str">
        <f>IF('Risk - Yönetimi'!E78=""," ",'Risk - Yönetimi'!E78)</f>
        <v>Eğitim öğretim faaliyetlerinde öğrencilerin piyasa şartlarına uygun örneklerin verilerek yetiştirilmesi, ilgili imkanların arttırılması, staj niteliğinin arttırılması.</v>
      </c>
      <c r="I78" s="80" t="str">
        <f>IF('Risk - Yönetimi'!F78=""," ",'Risk - Yönetimi'!F78)</f>
        <v>Üniversite yönetimi</v>
      </c>
      <c r="J78" s="80" t="str">
        <f>IF('Risk - Yönetimi'!G78=""," ",'Risk - Yönetimi'!G78)</f>
        <v>Eğitim-öğretim</v>
      </c>
      <c r="K78" s="79" t="str">
        <f>IF('Risk - Yönetimi'!K78=""," ",'Risk - Yönetimi'!K78)</f>
        <v>Düşük</v>
      </c>
      <c r="L78" s="81" t="str">
        <f>IF('Risk - Yönetimi'!M78=""," ",'Risk - Yönetimi'!M78)</f>
        <v>Orta</v>
      </c>
      <c r="M78" s="79" t="str">
        <f>IF('Risk - Yönetimi'!O78=""," ",'Risk - Yönetimi'!O78)</f>
        <v>Orta</v>
      </c>
    </row>
    <row r="79" spans="1:13" ht="30" customHeight="1">
      <c r="A79" s="74">
        <f>IF('Risk - Belirleme'!A79=""," ",'Risk - Belirleme'!A79)</f>
        <v>65</v>
      </c>
      <c r="B79" s="75" t="str">
        <f>IF('Risk - Belirleme'!B79=""," ",'Risk - Belirleme'!B79)</f>
        <v xml:space="preserve"> </v>
      </c>
      <c r="C79" s="76" t="str">
        <f>IF('Risk - Belirleme'!C79=""," ",'Risk - Belirleme'!C79)</f>
        <v>Bölüm mezunlarının özel sektörde iş bulamaması</v>
      </c>
      <c r="D79" s="76" t="str">
        <f>IF('Risk - Belirleme'!D79=""," ",'Risk - Belirleme'!D79)</f>
        <v>Mezun olmuş öğrencilerin özel sektör piyasa şartlarında tanınmaması/iş bulamaması</v>
      </c>
      <c r="E79" s="77" t="str">
        <f>IF('Risk - Belirleme'!E79=""," ",'Risk - Belirleme'!E79)</f>
        <v>İtibar</v>
      </c>
      <c r="F79" s="78" t="str">
        <f>IF('Risk - Analizi'!I79=""," ",'Risk - Analizi'!I79)</f>
        <v>Düşük</v>
      </c>
      <c r="G79" s="79" t="str">
        <f>IF('Risk - Yönetimi'!D79=""," ",'Risk - Yönetimi'!D79)</f>
        <v>Kontrol Geliştir</v>
      </c>
      <c r="H79" s="80" t="str">
        <f>IF('Risk - Yönetimi'!E79=""," ",'Risk - Yönetimi'!E79)</f>
        <v>Eğitim öğretim faaliyetlerinde öğrencilerin piyasa şartlarına uygun yetiştirilmesi, uygun olmayanların mezun edilmemesi.</v>
      </c>
      <c r="I79" s="80" t="str">
        <f>IF('Risk - Yönetimi'!F79=""," ",'Risk - Yönetimi'!F79)</f>
        <v>Üniversite yönetimi</v>
      </c>
      <c r="J79" s="80" t="str">
        <f>IF('Risk - Yönetimi'!G79=""," ",'Risk - Yönetimi'!G79)</f>
        <v>Eğitim-öğretim</v>
      </c>
      <c r="K79" s="79" t="str">
        <f>IF('Risk - Yönetimi'!K79=""," ",'Risk - Yönetimi'!K79)</f>
        <v>Düşük</v>
      </c>
      <c r="L79" s="81" t="str">
        <f>IF('Risk - Yönetimi'!M79=""," ",'Risk - Yönetimi'!M79)</f>
        <v>Orta</v>
      </c>
      <c r="M79" s="79" t="str">
        <f>IF('Risk - Yönetimi'!O79=""," ",'Risk - Yönetimi'!O79)</f>
        <v>Orta</v>
      </c>
    </row>
    <row r="80" spans="1:13" ht="30" customHeight="1">
      <c r="A80" s="74">
        <f>IF('Risk - Belirleme'!A80=""," ",'Risk - Belirleme'!A80)</f>
        <v>66</v>
      </c>
      <c r="B80" s="75" t="str">
        <f>IF('Risk - Belirleme'!B80=""," ",'Risk - Belirleme'!B80)</f>
        <v xml:space="preserve"> </v>
      </c>
      <c r="C80" s="76" t="str">
        <f>IF('Risk - Belirleme'!C80=""," ",'Risk - Belirleme'!C80)</f>
        <v>Kaza ve/veya yaralanma</v>
      </c>
      <c r="D80" s="76" t="str">
        <f>IF('Risk - Belirleme'!D80=""," ",'Risk - Belirleme'!D80)</f>
        <v>İlgili merkezlerde deney ve/veya çalışma yapan bir kişinin(öğrenci, eğitmen v.s.) dengesini kaybederek  yaralanması ve/veya hayati tehlikeye maruz kalması</v>
      </c>
      <c r="E80" s="77" t="str">
        <f>IF('Risk - Belirleme'!E80=""," ",'Risk - Belirleme'!E80)</f>
        <v>Operasyonel ve Yasal</v>
      </c>
      <c r="F80" s="78" t="str">
        <f>IF('Risk - Analizi'!I80=""," ",'Risk - Analizi'!I80)</f>
        <v>Düşük</v>
      </c>
      <c r="G80" s="79" t="str">
        <f>IF('Risk - Yönetimi'!D80=""," ",'Risk - Yönetimi'!D80)</f>
        <v>Kontrol Geliştir</v>
      </c>
      <c r="H80" s="80" t="str">
        <f>IF('Risk - Yönetimi'!E80=""," ",'Risk - Yönetimi'!E80)</f>
        <v>İlgili merkezlerde düşme/çarpma durumlarında yaralanma ve/veya hayati tehlike oluşturabilecek durumların ortadan kaldırılması.</v>
      </c>
      <c r="I80" s="80" t="str">
        <f>IF('Risk - Yönetimi'!F80=""," ",'Risk - Yönetimi'!F80)</f>
        <v>İlgili merkez teknisyeni</v>
      </c>
      <c r="J80" s="80" t="str">
        <f>IF('Risk - Yönetimi'!G80=""," ",'Risk - Yönetimi'!G80)</f>
        <v>Eğitim-öğretim</v>
      </c>
      <c r="K80" s="79" t="str">
        <f>IF('Risk - Yönetimi'!K80=""," ",'Risk - Yönetimi'!K80)</f>
        <v>Yüksek</v>
      </c>
      <c r="L80" s="81" t="str">
        <f>IF('Risk - Yönetimi'!M80=""," ",'Risk - Yönetimi'!M80)</f>
        <v>Çok Düşük</v>
      </c>
      <c r="M80" s="79" t="str">
        <f>IF('Risk - Yönetimi'!O80=""," ",'Risk - Yönetimi'!O80)</f>
        <v>Düşük</v>
      </c>
    </row>
    <row r="81" spans="1:13" ht="30" customHeight="1">
      <c r="A81" s="74">
        <f>IF('Risk - Belirleme'!A81=""," ",'Risk - Belirleme'!A81)</f>
        <v>67</v>
      </c>
      <c r="B81" s="75" t="str">
        <f>IF('Risk - Belirleme'!B81=""," ",'Risk - Belirleme'!B81)</f>
        <v xml:space="preserve"> </v>
      </c>
      <c r="C81" s="76" t="str">
        <f>IF('Risk - Belirleme'!C81=""," ",'Risk - Belirleme'!C81)</f>
        <v>Elektrik Çarpması</v>
      </c>
      <c r="D81" s="76" t="str">
        <f>IF('Risk - Belirleme'!D81=""," ",'Risk - Belirleme'!D81)</f>
        <v>İlgili merkezlerde deney ve/veya çalışma yapan bir kişinin(öğrenci, eğitmen v.s.) elektrik akımına kapılarak hayati tehlikeye maruz kalması</v>
      </c>
      <c r="E81" s="77" t="str">
        <f>IF('Risk - Belirleme'!E81=""," ",'Risk - Belirleme'!E81)</f>
        <v>Operasyonel ve Yasal</v>
      </c>
      <c r="F81" s="78" t="str">
        <f>IF('Risk - Analizi'!I81=""," ",'Risk - Analizi'!I81)</f>
        <v>Düşük</v>
      </c>
      <c r="G81" s="79" t="str">
        <f>IF('Risk - Yönetimi'!D81=""," ",'Risk - Yönetimi'!D81)</f>
        <v>Kontrol Geliştir</v>
      </c>
      <c r="H81" s="80" t="str">
        <f>IF('Risk - Yönetimi'!E81=""," ",'Risk - Yönetimi'!E81)</f>
        <v>İlgili merkezlerde elektrik çarpmasına sebep olabilecek gerilim seviyelerinde çalışılmaması, çalışma zorunluluğu bulunulan noktalarda yalıtımın iyi yapılması ve kullanıcı hatalarının önüne geçebilecek poke yoke çalışmalarının yapılması.</v>
      </c>
      <c r="I81" s="80" t="str">
        <f>IF('Risk - Yönetimi'!F81=""," ",'Risk - Yönetimi'!F81)</f>
        <v>İlgili merkez teknisyeni</v>
      </c>
      <c r="J81" s="80" t="str">
        <f>IF('Risk - Yönetimi'!G81=""," ",'Risk - Yönetimi'!G81)</f>
        <v>Eğitim-öğretim merkezi tasarımı</v>
      </c>
      <c r="K81" s="79" t="str">
        <f>IF('Risk - Yönetimi'!K81=""," ",'Risk - Yönetimi'!K81)</f>
        <v>Çok Yüksek</v>
      </c>
      <c r="L81" s="81" t="str">
        <f>IF('Risk - Yönetimi'!M81=""," ",'Risk - Yönetimi'!M81)</f>
        <v>Çok Düşük</v>
      </c>
      <c r="M81" s="79" t="str">
        <f>IF('Risk - Yönetimi'!O81=""," ",'Risk - Yönetimi'!O81)</f>
        <v>Orta</v>
      </c>
    </row>
    <row r="82" spans="1:13" ht="30" customHeight="1">
      <c r="A82" s="74" t="str">
        <f>IF('Risk - Belirleme'!A82=""," ",'Risk - Belirleme'!A82)</f>
        <v xml:space="preserve"> </v>
      </c>
      <c r="B82" s="75" t="str">
        <f>IF('Risk - Belirleme'!B82=""," ",'Risk - Belirleme'!B82)</f>
        <v xml:space="preserve"> </v>
      </c>
      <c r="C82" s="76" t="str">
        <f>IF('Risk - Belirleme'!C82=""," ",'Risk - Belirleme'!C82)</f>
        <v xml:space="preserve"> </v>
      </c>
      <c r="D82" s="76" t="str">
        <f>IF('Risk - Belirleme'!D82=""," ",'Risk - Belirleme'!D82)</f>
        <v xml:space="preserve"> </v>
      </c>
      <c r="E82" s="77" t="str">
        <f>IF('Risk - Belirleme'!E82=""," ",'Risk - Belirleme'!E82)</f>
        <v xml:space="preserve"> </v>
      </c>
      <c r="F82" s="78" t="str">
        <f>IF('Risk - Analizi'!I82=""," ",'Risk - Analizi'!I82)</f>
        <v xml:space="preserve"> </v>
      </c>
      <c r="G82" s="79" t="str">
        <f>IF('Risk - Yönetimi'!D82=""," ",'Risk - Yönetimi'!D82)</f>
        <v xml:space="preserve"> </v>
      </c>
      <c r="H82" s="80" t="str">
        <f>IF('Risk - Yönetimi'!E82=""," ",'Risk - Yönetimi'!E82)</f>
        <v xml:space="preserve"> </v>
      </c>
      <c r="I82" s="80" t="str">
        <f>IF('Risk - Yönetimi'!F82=""," ",'Risk - Yönetimi'!F82)</f>
        <v xml:space="preserve"> </v>
      </c>
      <c r="J82" s="80" t="str">
        <f>IF('Risk - Yönetimi'!G82=""," ",'Risk - Yönetimi'!G82)</f>
        <v xml:space="preserve"> </v>
      </c>
      <c r="K82" s="79" t="str">
        <f>IF('Risk - Yönetimi'!K82=""," ",'Risk - Yönetimi'!K82)</f>
        <v xml:space="preserve"> </v>
      </c>
      <c r="L82" s="81" t="str">
        <f>IF('Risk - Yönetimi'!M82=""," ",'Risk - Yönetimi'!M82)</f>
        <v xml:space="preserve"> </v>
      </c>
      <c r="M82" s="79" t="str">
        <f>IF('Risk - Yönetimi'!O82=""," ",'Risk - Yönetimi'!O82)</f>
        <v xml:space="preserve"> </v>
      </c>
    </row>
    <row r="83" spans="1:13" ht="30" customHeight="1">
      <c r="A83" s="74" t="str">
        <f>IF('Risk - Belirleme'!A83=""," ",'Risk - Belirleme'!A83)</f>
        <v xml:space="preserve"> </v>
      </c>
      <c r="B83" s="75" t="str">
        <f>IF('Risk - Belirleme'!B83=""," ",'Risk - Belirleme'!B83)</f>
        <v xml:space="preserve"> </v>
      </c>
      <c r="C83" s="76" t="str">
        <f>IF('Risk - Belirleme'!C83=""," ",'Risk - Belirleme'!C83)</f>
        <v xml:space="preserve"> </v>
      </c>
      <c r="D83" s="76" t="str">
        <f>IF('Risk - Belirleme'!D83=""," ",'Risk - Belirleme'!D83)</f>
        <v xml:space="preserve"> </v>
      </c>
      <c r="E83" s="77" t="str">
        <f>IF('Risk - Belirleme'!E83=""," ",'Risk - Belirleme'!E83)</f>
        <v xml:space="preserve"> </v>
      </c>
      <c r="F83" s="78" t="str">
        <f>IF('Risk - Analizi'!I83=""," ",'Risk - Analizi'!I83)</f>
        <v xml:space="preserve"> </v>
      </c>
      <c r="G83" s="79" t="str">
        <f>IF('Risk - Yönetimi'!D83=""," ",'Risk - Yönetimi'!D83)</f>
        <v xml:space="preserve"> </v>
      </c>
      <c r="H83" s="80" t="str">
        <f>IF('Risk - Yönetimi'!E83=""," ",'Risk - Yönetimi'!E83)</f>
        <v xml:space="preserve"> </v>
      </c>
      <c r="I83" s="80" t="str">
        <f>IF('Risk - Yönetimi'!F83=""," ",'Risk - Yönetimi'!F83)</f>
        <v xml:space="preserve"> </v>
      </c>
      <c r="J83" s="80" t="str">
        <f>IF('Risk - Yönetimi'!G83=""," ",'Risk - Yönetimi'!G83)</f>
        <v xml:space="preserve"> </v>
      </c>
      <c r="K83" s="79" t="str">
        <f>IF('Risk - Yönetimi'!K83=""," ",'Risk - Yönetimi'!K83)</f>
        <v xml:space="preserve"> </v>
      </c>
      <c r="L83" s="81" t="str">
        <f>IF('Risk - Yönetimi'!M83=""," ",'Risk - Yönetimi'!M83)</f>
        <v xml:space="preserve"> </v>
      </c>
      <c r="M83" s="79" t="str">
        <f>IF('Risk - Yönetimi'!O83=""," ",'Risk - Yönetimi'!O83)</f>
        <v xml:space="preserve"> </v>
      </c>
    </row>
    <row r="84" spans="1:13" ht="30" customHeight="1">
      <c r="A84" s="74" t="str">
        <f>IF('Risk - Belirleme'!A84=""," ",'Risk - Belirleme'!A84)</f>
        <v xml:space="preserve"> </v>
      </c>
      <c r="B84" s="75" t="str">
        <f>IF('Risk - Belirleme'!B84=""," ",'Risk - Belirleme'!B84)</f>
        <v xml:space="preserve"> </v>
      </c>
      <c r="C84" s="76" t="str">
        <f>IF('Risk - Belirleme'!C84=""," ",'Risk - Belirleme'!C84)</f>
        <v xml:space="preserve"> </v>
      </c>
      <c r="D84" s="76" t="str">
        <f>IF('Risk - Belirleme'!D84=""," ",'Risk - Belirleme'!D84)</f>
        <v xml:space="preserve"> </v>
      </c>
      <c r="E84" s="77" t="str">
        <f>IF('Risk - Belirleme'!E84=""," ",'Risk - Belirleme'!E84)</f>
        <v xml:space="preserve"> </v>
      </c>
      <c r="F84" s="78" t="str">
        <f>IF('Risk - Analizi'!I84=""," ",'Risk - Analizi'!I84)</f>
        <v xml:space="preserve"> </v>
      </c>
      <c r="G84" s="79" t="str">
        <f>IF('Risk - Yönetimi'!D84=""," ",'Risk - Yönetimi'!D84)</f>
        <v xml:space="preserve"> </v>
      </c>
      <c r="H84" s="80" t="str">
        <f>IF('Risk - Yönetimi'!E84=""," ",'Risk - Yönetimi'!E84)</f>
        <v xml:space="preserve"> </v>
      </c>
      <c r="I84" s="80" t="str">
        <f>IF('Risk - Yönetimi'!F84=""," ",'Risk - Yönetimi'!F84)</f>
        <v xml:space="preserve"> </v>
      </c>
      <c r="J84" s="80" t="str">
        <f>IF('Risk - Yönetimi'!G84=""," ",'Risk - Yönetimi'!G84)</f>
        <v xml:space="preserve"> </v>
      </c>
      <c r="K84" s="79" t="str">
        <f>IF('Risk - Yönetimi'!K84=""," ",'Risk - Yönetimi'!K84)</f>
        <v xml:space="preserve"> </v>
      </c>
      <c r="L84" s="81" t="str">
        <f>IF('Risk - Yönetimi'!M84=""," ",'Risk - Yönetimi'!M84)</f>
        <v xml:space="preserve"> </v>
      </c>
      <c r="M84" s="79" t="str">
        <f>IF('Risk - Yönetimi'!O84=""," ",'Risk - Yönetimi'!O84)</f>
        <v xml:space="preserve"> </v>
      </c>
    </row>
    <row r="85" spans="1:13" ht="30" customHeight="1">
      <c r="A85" s="74" t="str">
        <f>IF('Risk - Belirleme'!A85=""," ",'Risk - Belirleme'!A85)</f>
        <v xml:space="preserve"> </v>
      </c>
      <c r="B85" s="75" t="str">
        <f>IF('Risk - Belirleme'!B85=""," ",'Risk - Belirleme'!B85)</f>
        <v xml:space="preserve"> </v>
      </c>
      <c r="C85" s="76" t="str">
        <f>IF('Risk - Belirleme'!C85=""," ",'Risk - Belirleme'!C85)</f>
        <v xml:space="preserve"> </v>
      </c>
      <c r="D85" s="76" t="str">
        <f>IF('Risk - Belirleme'!D85=""," ",'Risk - Belirleme'!D85)</f>
        <v xml:space="preserve"> </v>
      </c>
      <c r="E85" s="77" t="str">
        <f>IF('Risk - Belirleme'!E85=""," ",'Risk - Belirleme'!E85)</f>
        <v xml:space="preserve"> </v>
      </c>
      <c r="F85" s="78" t="str">
        <f>IF('Risk - Analizi'!I85=""," ",'Risk - Analizi'!I85)</f>
        <v xml:space="preserve"> </v>
      </c>
      <c r="G85" s="79" t="str">
        <f>IF('Risk - Yönetimi'!D85=""," ",'Risk - Yönetimi'!D85)</f>
        <v xml:space="preserve"> </v>
      </c>
      <c r="H85" s="80" t="str">
        <f>IF('Risk - Yönetimi'!E85=""," ",'Risk - Yönetimi'!E85)</f>
        <v xml:space="preserve"> </v>
      </c>
      <c r="I85" s="80" t="str">
        <f>IF('Risk - Yönetimi'!F85=""," ",'Risk - Yönetimi'!F85)</f>
        <v xml:space="preserve"> </v>
      </c>
      <c r="J85" s="80" t="str">
        <f>IF('Risk - Yönetimi'!G85=""," ",'Risk - Yönetimi'!G85)</f>
        <v xml:space="preserve"> </v>
      </c>
      <c r="K85" s="79" t="str">
        <f>IF('Risk - Yönetimi'!K85=""," ",'Risk - Yönetimi'!K85)</f>
        <v xml:space="preserve"> </v>
      </c>
      <c r="L85" s="81" t="str">
        <f>IF('Risk - Yönetimi'!M85=""," ",'Risk - Yönetimi'!M85)</f>
        <v xml:space="preserve"> </v>
      </c>
      <c r="M85" s="79" t="str">
        <f>IF('Risk - Yönetimi'!O85=""," ",'Risk - Yönetimi'!O85)</f>
        <v xml:space="preserve"> </v>
      </c>
    </row>
    <row r="86" spans="1:13" ht="30" customHeight="1">
      <c r="A86" s="74" t="str">
        <f>IF('Risk - Belirleme'!A86=""," ",'Risk - Belirleme'!A86)</f>
        <v xml:space="preserve"> </v>
      </c>
      <c r="B86" s="75" t="str">
        <f>IF('Risk - Belirleme'!B86=""," ",'Risk - Belirleme'!B86)</f>
        <v xml:space="preserve"> </v>
      </c>
      <c r="C86" s="76" t="str">
        <f>IF('Risk - Belirleme'!C86=""," ",'Risk - Belirleme'!C86)</f>
        <v xml:space="preserve"> </v>
      </c>
      <c r="D86" s="76" t="str">
        <f>IF('Risk - Belirleme'!D86=""," ",'Risk - Belirleme'!D86)</f>
        <v xml:space="preserve"> </v>
      </c>
      <c r="E86" s="77" t="str">
        <f>IF('Risk - Belirleme'!E86=""," ",'Risk - Belirleme'!E86)</f>
        <v xml:space="preserve"> </v>
      </c>
      <c r="F86" s="78" t="str">
        <f>IF('Risk - Analizi'!I86=""," ",'Risk - Analizi'!I86)</f>
        <v xml:space="preserve"> </v>
      </c>
      <c r="G86" s="79" t="str">
        <f>IF('Risk - Yönetimi'!D86=""," ",'Risk - Yönetimi'!D86)</f>
        <v xml:space="preserve"> </v>
      </c>
      <c r="H86" s="80" t="str">
        <f>IF('Risk - Yönetimi'!E86=""," ",'Risk - Yönetimi'!E86)</f>
        <v xml:space="preserve"> </v>
      </c>
      <c r="I86" s="80" t="str">
        <f>IF('Risk - Yönetimi'!F86=""," ",'Risk - Yönetimi'!F86)</f>
        <v xml:space="preserve"> </v>
      </c>
      <c r="J86" s="80" t="str">
        <f>IF('Risk - Yönetimi'!G86=""," ",'Risk - Yönetimi'!G86)</f>
        <v xml:space="preserve"> </v>
      </c>
      <c r="K86" s="79" t="str">
        <f>IF('Risk - Yönetimi'!K86=""," ",'Risk - Yönetimi'!K86)</f>
        <v xml:space="preserve"> </v>
      </c>
      <c r="L86" s="81" t="str">
        <f>IF('Risk - Yönetimi'!M86=""," ",'Risk - Yönetimi'!M86)</f>
        <v xml:space="preserve"> </v>
      </c>
      <c r="M86" s="79" t="str">
        <f>IF('Risk - Yönetimi'!O86=""," ",'Risk - Yönetimi'!O86)</f>
        <v xml:space="preserve"> </v>
      </c>
    </row>
    <row r="87" spans="1:13" ht="30" customHeight="1">
      <c r="A87" s="74" t="str">
        <f>IF('Risk - Belirleme'!A87=""," ",'Risk - Belirleme'!A87)</f>
        <v xml:space="preserve"> </v>
      </c>
      <c r="B87" s="75" t="str">
        <f>IF('Risk - Belirleme'!B87=""," ",'Risk - Belirleme'!B87)</f>
        <v xml:space="preserve"> </v>
      </c>
      <c r="C87" s="76" t="str">
        <f>IF('Risk - Belirleme'!C87=""," ",'Risk - Belirleme'!C87)</f>
        <v xml:space="preserve"> </v>
      </c>
      <c r="D87" s="76" t="str">
        <f>IF('Risk - Belirleme'!D87=""," ",'Risk - Belirleme'!D87)</f>
        <v xml:space="preserve"> </v>
      </c>
      <c r="E87" s="77" t="str">
        <f>IF('Risk - Belirleme'!E87=""," ",'Risk - Belirleme'!E87)</f>
        <v xml:space="preserve"> </v>
      </c>
      <c r="F87" s="78" t="str">
        <f>IF('Risk - Analizi'!I87=""," ",'Risk - Analizi'!I87)</f>
        <v xml:space="preserve"> </v>
      </c>
      <c r="G87" s="79" t="str">
        <f>IF('Risk - Yönetimi'!D87=""," ",'Risk - Yönetimi'!D87)</f>
        <v xml:space="preserve"> </v>
      </c>
      <c r="H87" s="80" t="str">
        <f>IF('Risk - Yönetimi'!E87=""," ",'Risk - Yönetimi'!E87)</f>
        <v xml:space="preserve"> </v>
      </c>
      <c r="I87" s="80" t="str">
        <f>IF('Risk - Yönetimi'!F87=""," ",'Risk - Yönetimi'!F87)</f>
        <v xml:space="preserve"> </v>
      </c>
      <c r="J87" s="80" t="str">
        <f>IF('Risk - Yönetimi'!G87=""," ",'Risk - Yönetimi'!G87)</f>
        <v xml:space="preserve"> </v>
      </c>
      <c r="K87" s="79" t="str">
        <f>IF('Risk - Yönetimi'!K87=""," ",'Risk - Yönetimi'!K87)</f>
        <v xml:space="preserve"> </v>
      </c>
      <c r="L87" s="81" t="str">
        <f>IF('Risk - Yönetimi'!M87=""," ",'Risk - Yönetimi'!M87)</f>
        <v xml:space="preserve"> </v>
      </c>
      <c r="M87" s="79" t="str">
        <f>IF('Risk - Yönetimi'!O87=""," ",'Risk - Yönetimi'!O87)</f>
        <v xml:space="preserve"> </v>
      </c>
    </row>
    <row r="88" spans="1:13" ht="30" customHeight="1">
      <c r="A88" s="74" t="str">
        <f>IF('Risk - Belirleme'!A88=""," ",'Risk - Belirleme'!A88)</f>
        <v xml:space="preserve"> </v>
      </c>
      <c r="B88" s="75" t="str">
        <f>IF('Risk - Belirleme'!B88=""," ",'Risk - Belirleme'!B88)</f>
        <v xml:space="preserve"> </v>
      </c>
      <c r="C88" s="76" t="str">
        <f>IF('Risk - Belirleme'!C88=""," ",'Risk - Belirleme'!C88)</f>
        <v xml:space="preserve"> </v>
      </c>
      <c r="D88" s="76" t="str">
        <f>IF('Risk - Belirleme'!D88=""," ",'Risk - Belirleme'!D88)</f>
        <v xml:space="preserve"> </v>
      </c>
      <c r="E88" s="77" t="str">
        <f>IF('Risk - Belirleme'!E88=""," ",'Risk - Belirleme'!E88)</f>
        <v xml:space="preserve"> </v>
      </c>
      <c r="F88" s="78" t="str">
        <f>IF('Risk - Analizi'!I88=""," ",'Risk - Analizi'!I88)</f>
        <v xml:space="preserve"> </v>
      </c>
      <c r="G88" s="79" t="str">
        <f>IF('Risk - Yönetimi'!D88=""," ",'Risk - Yönetimi'!D88)</f>
        <v xml:space="preserve"> </v>
      </c>
      <c r="H88" s="80" t="str">
        <f>IF('Risk - Yönetimi'!E88=""," ",'Risk - Yönetimi'!E88)</f>
        <v xml:space="preserve"> </v>
      </c>
      <c r="I88" s="80" t="str">
        <f>IF('Risk - Yönetimi'!F88=""," ",'Risk - Yönetimi'!F88)</f>
        <v xml:space="preserve"> </v>
      </c>
      <c r="J88" s="80" t="str">
        <f>IF('Risk - Yönetimi'!G88=""," ",'Risk - Yönetimi'!G88)</f>
        <v xml:space="preserve"> </v>
      </c>
      <c r="K88" s="79" t="str">
        <f>IF('Risk - Yönetimi'!K88=""," ",'Risk - Yönetimi'!K88)</f>
        <v xml:space="preserve"> </v>
      </c>
      <c r="L88" s="81" t="str">
        <f>IF('Risk - Yönetimi'!M88=""," ",'Risk - Yönetimi'!M88)</f>
        <v xml:space="preserve"> </v>
      </c>
      <c r="M88" s="79" t="str">
        <f>IF('Risk - Yönetimi'!O88=""," ",'Risk - Yönetimi'!O88)</f>
        <v xml:space="preserve"> </v>
      </c>
    </row>
    <row r="89" spans="1:13" ht="30" customHeight="1">
      <c r="A89" s="74" t="str">
        <f>IF('Risk - Belirleme'!A89=""," ",'Risk - Belirleme'!A89)</f>
        <v xml:space="preserve"> </v>
      </c>
      <c r="B89" s="75" t="str">
        <f>IF('Risk - Belirleme'!B89=""," ",'Risk - Belirleme'!B89)</f>
        <v xml:space="preserve"> </v>
      </c>
      <c r="C89" s="76" t="str">
        <f>IF('Risk - Belirleme'!C89=""," ",'Risk - Belirleme'!C89)</f>
        <v xml:space="preserve"> </v>
      </c>
      <c r="D89" s="76" t="str">
        <f>IF('Risk - Belirleme'!D89=""," ",'Risk - Belirleme'!D89)</f>
        <v xml:space="preserve"> </v>
      </c>
      <c r="E89" s="77" t="str">
        <f>IF('Risk - Belirleme'!E89=""," ",'Risk - Belirleme'!E89)</f>
        <v xml:space="preserve"> </v>
      </c>
      <c r="F89" s="78" t="str">
        <f>IF('Risk - Analizi'!I89=""," ",'Risk - Analizi'!I89)</f>
        <v xml:space="preserve"> </v>
      </c>
      <c r="G89" s="79" t="str">
        <f>IF('Risk - Yönetimi'!D89=""," ",'Risk - Yönetimi'!D89)</f>
        <v xml:space="preserve"> </v>
      </c>
      <c r="H89" s="80" t="str">
        <f>IF('Risk - Yönetimi'!E89=""," ",'Risk - Yönetimi'!E89)</f>
        <v xml:space="preserve"> </v>
      </c>
      <c r="I89" s="80" t="str">
        <f>IF('Risk - Yönetimi'!F89=""," ",'Risk - Yönetimi'!F89)</f>
        <v xml:space="preserve"> </v>
      </c>
      <c r="J89" s="80" t="str">
        <f>IF('Risk - Yönetimi'!G89=""," ",'Risk - Yönetimi'!G89)</f>
        <v xml:space="preserve"> </v>
      </c>
      <c r="K89" s="79" t="str">
        <f>IF('Risk - Yönetimi'!K89=""," ",'Risk - Yönetimi'!K89)</f>
        <v xml:space="preserve"> </v>
      </c>
      <c r="L89" s="81" t="str">
        <f>IF('Risk - Yönetimi'!M89=""," ",'Risk - Yönetimi'!M89)</f>
        <v xml:space="preserve"> </v>
      </c>
      <c r="M89" s="79" t="str">
        <f>IF('Risk - Yönetimi'!O89=""," ",'Risk - Yönetimi'!O89)</f>
        <v xml:space="preserve"> </v>
      </c>
    </row>
    <row r="90" spans="1:13" ht="30" customHeight="1">
      <c r="A90" s="74" t="str">
        <f>IF('Risk - Belirleme'!A90=""," ",'Risk - Belirleme'!A90)</f>
        <v xml:space="preserve"> </v>
      </c>
      <c r="B90" s="75" t="str">
        <f>IF('Risk - Belirleme'!B90=""," ",'Risk - Belirleme'!B90)</f>
        <v xml:space="preserve"> </v>
      </c>
      <c r="C90" s="76" t="str">
        <f>IF('Risk - Belirleme'!C90=""," ",'Risk - Belirleme'!C90)</f>
        <v xml:space="preserve"> </v>
      </c>
      <c r="D90" s="76" t="str">
        <f>IF('Risk - Belirleme'!D90=""," ",'Risk - Belirleme'!D90)</f>
        <v xml:space="preserve"> </v>
      </c>
      <c r="E90" s="77" t="str">
        <f>IF('Risk - Belirleme'!E90=""," ",'Risk - Belirleme'!E90)</f>
        <v xml:space="preserve"> </v>
      </c>
      <c r="F90" s="78" t="str">
        <f>IF('Risk - Analizi'!I90=""," ",'Risk - Analizi'!I90)</f>
        <v xml:space="preserve"> </v>
      </c>
      <c r="G90" s="79" t="str">
        <f>IF('Risk - Yönetimi'!D90=""," ",'Risk - Yönetimi'!D90)</f>
        <v xml:space="preserve"> </v>
      </c>
      <c r="H90" s="80" t="str">
        <f>IF('Risk - Yönetimi'!E90=""," ",'Risk - Yönetimi'!E90)</f>
        <v xml:space="preserve"> </v>
      </c>
      <c r="I90" s="80" t="str">
        <f>IF('Risk - Yönetimi'!F90=""," ",'Risk - Yönetimi'!F90)</f>
        <v xml:space="preserve"> </v>
      </c>
      <c r="J90" s="80" t="str">
        <f>IF('Risk - Yönetimi'!G90=""," ",'Risk - Yönetimi'!G90)</f>
        <v xml:space="preserve"> </v>
      </c>
      <c r="K90" s="79" t="str">
        <f>IF('Risk - Yönetimi'!K90=""," ",'Risk - Yönetimi'!K90)</f>
        <v xml:space="preserve"> </v>
      </c>
      <c r="L90" s="81" t="str">
        <f>IF('Risk - Yönetimi'!M90=""," ",'Risk - Yönetimi'!M90)</f>
        <v xml:space="preserve"> </v>
      </c>
      <c r="M90" s="79" t="str">
        <f>IF('Risk - Yönetimi'!O90=""," ",'Risk - Yönetimi'!O90)</f>
        <v xml:space="preserve"> </v>
      </c>
    </row>
    <row r="91" spans="1:13" ht="30" customHeight="1">
      <c r="A91" s="74" t="str">
        <f>IF('Risk - Belirleme'!A91=""," ",'Risk - Belirleme'!A91)</f>
        <v xml:space="preserve"> </v>
      </c>
      <c r="B91" s="75" t="str">
        <f>IF('Risk - Belirleme'!B91=""," ",'Risk - Belirleme'!B91)</f>
        <v xml:space="preserve"> </v>
      </c>
      <c r="C91" s="76" t="str">
        <f>IF('Risk - Belirleme'!C91=""," ",'Risk - Belirleme'!C91)</f>
        <v xml:space="preserve"> </v>
      </c>
      <c r="D91" s="76" t="str">
        <f>IF('Risk - Belirleme'!D91=""," ",'Risk - Belirleme'!D91)</f>
        <v xml:space="preserve"> </v>
      </c>
      <c r="E91" s="77" t="str">
        <f>IF('Risk - Belirleme'!E91=""," ",'Risk - Belirleme'!E91)</f>
        <v xml:space="preserve"> </v>
      </c>
      <c r="F91" s="78" t="str">
        <f>IF('Risk - Analizi'!I91=""," ",'Risk - Analizi'!I91)</f>
        <v xml:space="preserve"> </v>
      </c>
      <c r="G91" s="79" t="str">
        <f>IF('Risk - Yönetimi'!D91=""," ",'Risk - Yönetimi'!D91)</f>
        <v xml:space="preserve"> </v>
      </c>
      <c r="H91" s="80" t="str">
        <f>IF('Risk - Yönetimi'!E91=""," ",'Risk - Yönetimi'!E91)</f>
        <v xml:space="preserve"> </v>
      </c>
      <c r="I91" s="80" t="str">
        <f>IF('Risk - Yönetimi'!F91=""," ",'Risk - Yönetimi'!F91)</f>
        <v xml:space="preserve"> </v>
      </c>
      <c r="J91" s="80" t="str">
        <f>IF('Risk - Yönetimi'!G91=""," ",'Risk - Yönetimi'!G91)</f>
        <v xml:space="preserve"> </v>
      </c>
      <c r="K91" s="79" t="str">
        <f>IF('Risk - Yönetimi'!K91=""," ",'Risk - Yönetimi'!K91)</f>
        <v xml:space="preserve"> </v>
      </c>
      <c r="L91" s="81" t="str">
        <f>IF('Risk - Yönetimi'!M91=""," ",'Risk - Yönetimi'!M91)</f>
        <v xml:space="preserve"> </v>
      </c>
      <c r="M91" s="79" t="str">
        <f>IF('Risk - Yönetimi'!O91=""," ",'Risk - Yönetimi'!O91)</f>
        <v xml:space="preserve"> </v>
      </c>
    </row>
    <row r="92" spans="1:13" ht="30" customHeight="1">
      <c r="A92" s="74" t="str">
        <f>IF('Risk - Belirleme'!A92=""," ",'Risk - Belirleme'!A92)</f>
        <v xml:space="preserve"> </v>
      </c>
      <c r="B92" s="75" t="str">
        <f>IF('Risk - Belirleme'!B92=""," ",'Risk - Belirleme'!B92)</f>
        <v xml:space="preserve"> </v>
      </c>
      <c r="C92" s="76" t="str">
        <f>IF('Risk - Belirleme'!C92=""," ",'Risk - Belirleme'!C92)</f>
        <v xml:space="preserve"> </v>
      </c>
      <c r="D92" s="76" t="str">
        <f>IF('Risk - Belirleme'!D92=""," ",'Risk - Belirleme'!D92)</f>
        <v xml:space="preserve"> </v>
      </c>
      <c r="E92" s="77" t="str">
        <f>IF('Risk - Belirleme'!E92=""," ",'Risk - Belirleme'!E92)</f>
        <v xml:space="preserve"> </v>
      </c>
      <c r="F92" s="78" t="str">
        <f>IF('Risk - Analizi'!I92=""," ",'Risk - Analizi'!I92)</f>
        <v xml:space="preserve"> </v>
      </c>
      <c r="G92" s="79" t="str">
        <f>IF('Risk - Yönetimi'!D92=""," ",'Risk - Yönetimi'!D92)</f>
        <v xml:space="preserve"> </v>
      </c>
      <c r="H92" s="80" t="str">
        <f>IF('Risk - Yönetimi'!E92=""," ",'Risk - Yönetimi'!E92)</f>
        <v xml:space="preserve"> </v>
      </c>
      <c r="I92" s="80" t="str">
        <f>IF('Risk - Yönetimi'!F92=""," ",'Risk - Yönetimi'!F92)</f>
        <v xml:space="preserve"> </v>
      </c>
      <c r="J92" s="80" t="str">
        <f>IF('Risk - Yönetimi'!G92=""," ",'Risk - Yönetimi'!G92)</f>
        <v xml:space="preserve"> </v>
      </c>
      <c r="K92" s="79" t="str">
        <f>IF('Risk - Yönetimi'!K92=""," ",'Risk - Yönetimi'!K92)</f>
        <v xml:space="preserve"> </v>
      </c>
      <c r="L92" s="81" t="str">
        <f>IF('Risk - Yönetimi'!M92=""," ",'Risk - Yönetimi'!M92)</f>
        <v xml:space="preserve"> </v>
      </c>
      <c r="M92" s="79" t="str">
        <f>IF('Risk - Yönetimi'!O92=""," ",'Risk - Yönetimi'!O92)</f>
        <v xml:space="preserve"> </v>
      </c>
    </row>
    <row r="93" spans="1:13" ht="30" customHeight="1">
      <c r="A93" s="74" t="str">
        <f>IF('Risk - Belirleme'!A93=""," ",'Risk - Belirleme'!A93)</f>
        <v xml:space="preserve"> </v>
      </c>
      <c r="B93" s="75" t="str">
        <f>IF('Risk - Belirleme'!B93=""," ",'Risk - Belirleme'!B93)</f>
        <v xml:space="preserve"> </v>
      </c>
      <c r="C93" s="76" t="str">
        <f>IF('Risk - Belirleme'!C93=""," ",'Risk - Belirleme'!C93)</f>
        <v xml:space="preserve"> </v>
      </c>
      <c r="D93" s="76" t="str">
        <f>IF('Risk - Belirleme'!D93=""," ",'Risk - Belirleme'!D93)</f>
        <v xml:space="preserve"> </v>
      </c>
      <c r="E93" s="77" t="str">
        <f>IF('Risk - Belirleme'!E93=""," ",'Risk - Belirleme'!E93)</f>
        <v xml:space="preserve"> </v>
      </c>
      <c r="F93" s="78" t="str">
        <f>IF('Risk - Analizi'!I93=""," ",'Risk - Analizi'!I93)</f>
        <v xml:space="preserve"> </v>
      </c>
      <c r="G93" s="79" t="str">
        <f>IF('Risk - Yönetimi'!D93=""," ",'Risk - Yönetimi'!D93)</f>
        <v xml:space="preserve"> </v>
      </c>
      <c r="H93" s="80" t="str">
        <f>IF('Risk - Yönetimi'!E93=""," ",'Risk - Yönetimi'!E93)</f>
        <v xml:space="preserve"> </v>
      </c>
      <c r="I93" s="80" t="str">
        <f>IF('Risk - Yönetimi'!F93=""," ",'Risk - Yönetimi'!F93)</f>
        <v xml:space="preserve"> </v>
      </c>
      <c r="J93" s="80" t="str">
        <f>IF('Risk - Yönetimi'!G93=""," ",'Risk - Yönetimi'!G93)</f>
        <v xml:space="preserve"> </v>
      </c>
      <c r="K93" s="79" t="str">
        <f>IF('Risk - Yönetimi'!K93=""," ",'Risk - Yönetimi'!K93)</f>
        <v xml:space="preserve"> </v>
      </c>
      <c r="L93" s="81" t="str">
        <f>IF('Risk - Yönetimi'!M93=""," ",'Risk - Yönetimi'!M93)</f>
        <v xml:space="preserve"> </v>
      </c>
      <c r="M93" s="79" t="str">
        <f>IF('Risk - Yönetimi'!O93=""," ",'Risk - Yönetimi'!O93)</f>
        <v xml:space="preserve"> </v>
      </c>
    </row>
    <row r="94" spans="1:13" ht="30" customHeight="1">
      <c r="A94" s="74" t="str">
        <f>IF('Risk - Belirleme'!A94=""," ",'Risk - Belirleme'!A94)</f>
        <v xml:space="preserve"> </v>
      </c>
      <c r="B94" s="75" t="str">
        <f>IF('Risk - Belirleme'!B94=""," ",'Risk - Belirleme'!B94)</f>
        <v xml:space="preserve"> </v>
      </c>
      <c r="C94" s="76" t="str">
        <f>IF('Risk - Belirleme'!C94=""," ",'Risk - Belirleme'!C94)</f>
        <v xml:space="preserve"> </v>
      </c>
      <c r="D94" s="76" t="str">
        <f>IF('Risk - Belirleme'!D94=""," ",'Risk - Belirleme'!D94)</f>
        <v xml:space="preserve"> </v>
      </c>
      <c r="E94" s="77" t="str">
        <f>IF('Risk - Belirleme'!E94=""," ",'Risk - Belirleme'!E94)</f>
        <v xml:space="preserve"> </v>
      </c>
      <c r="F94" s="78" t="str">
        <f>IF('Risk - Analizi'!I94=""," ",'Risk - Analizi'!I94)</f>
        <v xml:space="preserve"> </v>
      </c>
      <c r="G94" s="79" t="str">
        <f>IF('Risk - Yönetimi'!D94=""," ",'Risk - Yönetimi'!D94)</f>
        <v xml:space="preserve"> </v>
      </c>
      <c r="H94" s="80" t="str">
        <f>IF('Risk - Yönetimi'!E94=""," ",'Risk - Yönetimi'!E94)</f>
        <v xml:space="preserve"> </v>
      </c>
      <c r="I94" s="80" t="str">
        <f>IF('Risk - Yönetimi'!F94=""," ",'Risk - Yönetimi'!F94)</f>
        <v xml:space="preserve"> </v>
      </c>
      <c r="J94" s="80" t="str">
        <f>IF('Risk - Yönetimi'!G94=""," ",'Risk - Yönetimi'!G94)</f>
        <v xml:space="preserve"> </v>
      </c>
      <c r="K94" s="79" t="str">
        <f>IF('Risk - Yönetimi'!K94=""," ",'Risk - Yönetimi'!K94)</f>
        <v xml:space="preserve"> </v>
      </c>
      <c r="L94" s="81" t="str">
        <f>IF('Risk - Yönetimi'!M94=""," ",'Risk - Yönetimi'!M94)</f>
        <v xml:space="preserve"> </v>
      </c>
      <c r="M94" s="79" t="str">
        <f>IF('Risk - Yönetimi'!O94=""," ",'Risk - Yönetimi'!O94)</f>
        <v xml:space="preserve"> </v>
      </c>
    </row>
    <row r="95" spans="1:13" ht="30" customHeight="1">
      <c r="A95" s="74" t="str">
        <f>IF('Risk - Belirleme'!A95=""," ",'Risk - Belirleme'!A95)</f>
        <v xml:space="preserve"> </v>
      </c>
      <c r="B95" s="75" t="str">
        <f>IF('Risk - Belirleme'!B95=""," ",'Risk - Belirleme'!B95)</f>
        <v xml:space="preserve"> </v>
      </c>
      <c r="C95" s="76" t="str">
        <f>IF('Risk - Belirleme'!C95=""," ",'Risk - Belirleme'!C95)</f>
        <v xml:space="preserve"> </v>
      </c>
      <c r="D95" s="76" t="str">
        <f>IF('Risk - Belirleme'!D95=""," ",'Risk - Belirleme'!D95)</f>
        <v xml:space="preserve"> </v>
      </c>
      <c r="E95" s="77" t="str">
        <f>IF('Risk - Belirleme'!E95=""," ",'Risk - Belirleme'!E95)</f>
        <v xml:space="preserve"> </v>
      </c>
      <c r="F95" s="78" t="str">
        <f>IF('Risk - Analizi'!I95=""," ",'Risk - Analizi'!I95)</f>
        <v xml:space="preserve"> </v>
      </c>
      <c r="G95" s="79" t="str">
        <f>IF('Risk - Yönetimi'!D95=""," ",'Risk - Yönetimi'!D95)</f>
        <v xml:space="preserve"> </v>
      </c>
      <c r="H95" s="80" t="str">
        <f>IF('Risk - Yönetimi'!E95=""," ",'Risk - Yönetimi'!E95)</f>
        <v xml:space="preserve"> </v>
      </c>
      <c r="I95" s="80" t="str">
        <f>IF('Risk - Yönetimi'!F95=""," ",'Risk - Yönetimi'!F95)</f>
        <v xml:space="preserve"> </v>
      </c>
      <c r="J95" s="80" t="str">
        <f>IF('Risk - Yönetimi'!G95=""," ",'Risk - Yönetimi'!G95)</f>
        <v xml:space="preserve"> </v>
      </c>
      <c r="K95" s="79" t="str">
        <f>IF('Risk - Yönetimi'!K95=""," ",'Risk - Yönetimi'!K95)</f>
        <v xml:space="preserve"> </v>
      </c>
      <c r="L95" s="81" t="str">
        <f>IF('Risk - Yönetimi'!M95=""," ",'Risk - Yönetimi'!M95)</f>
        <v xml:space="preserve"> </v>
      </c>
      <c r="M95" s="79" t="str">
        <f>IF('Risk - Yönetimi'!O95=""," ",'Risk - Yönetimi'!O95)</f>
        <v xml:space="preserve"> </v>
      </c>
    </row>
    <row r="96" spans="1:13" ht="30" customHeight="1">
      <c r="A96" s="74" t="str">
        <f>IF('Risk - Belirleme'!A96=""," ",'Risk - Belirleme'!A96)</f>
        <v xml:space="preserve"> </v>
      </c>
      <c r="B96" s="75" t="str">
        <f>IF('Risk - Belirleme'!B96=""," ",'Risk - Belirleme'!B96)</f>
        <v xml:space="preserve"> </v>
      </c>
      <c r="C96" s="76" t="str">
        <f>IF('Risk - Belirleme'!C96=""," ",'Risk - Belirleme'!C96)</f>
        <v xml:space="preserve"> </v>
      </c>
      <c r="D96" s="76" t="str">
        <f>IF('Risk - Belirleme'!D96=""," ",'Risk - Belirleme'!D96)</f>
        <v xml:space="preserve"> </v>
      </c>
      <c r="E96" s="77" t="str">
        <f>IF('Risk - Belirleme'!E96=""," ",'Risk - Belirleme'!E96)</f>
        <v xml:space="preserve"> </v>
      </c>
      <c r="F96" s="78" t="str">
        <f>IF('Risk - Analizi'!I96=""," ",'Risk - Analizi'!I96)</f>
        <v xml:space="preserve"> </v>
      </c>
      <c r="G96" s="79" t="str">
        <f>IF('Risk - Yönetimi'!D96=""," ",'Risk - Yönetimi'!D96)</f>
        <v xml:space="preserve"> </v>
      </c>
      <c r="H96" s="80" t="str">
        <f>IF('Risk - Yönetimi'!E96=""," ",'Risk - Yönetimi'!E96)</f>
        <v xml:space="preserve"> </v>
      </c>
      <c r="I96" s="80" t="str">
        <f>IF('Risk - Yönetimi'!F96=""," ",'Risk - Yönetimi'!F96)</f>
        <v xml:space="preserve"> </v>
      </c>
      <c r="J96" s="80" t="str">
        <f>IF('Risk - Yönetimi'!G96=""," ",'Risk - Yönetimi'!G96)</f>
        <v xml:space="preserve"> </v>
      </c>
      <c r="K96" s="79" t="str">
        <f>IF('Risk - Yönetimi'!K96=""," ",'Risk - Yönetimi'!K96)</f>
        <v xml:space="preserve"> </v>
      </c>
      <c r="L96" s="81" t="str">
        <f>IF('Risk - Yönetimi'!M96=""," ",'Risk - Yönetimi'!M96)</f>
        <v xml:space="preserve"> </v>
      </c>
      <c r="M96" s="79" t="str">
        <f>IF('Risk - Yönetimi'!O96=""," ",'Risk - Yönetimi'!O96)</f>
        <v xml:space="preserve"> </v>
      </c>
    </row>
    <row r="97" spans="1:18" ht="30" customHeight="1">
      <c r="A97" s="74" t="str">
        <f>IF('Risk - Belirleme'!A97=""," ",'Risk - Belirleme'!A97)</f>
        <v xml:space="preserve"> </v>
      </c>
      <c r="B97" s="75" t="str">
        <f>IF('Risk - Belirleme'!B97=""," ",'Risk - Belirleme'!B97)</f>
        <v xml:space="preserve"> </v>
      </c>
      <c r="C97" s="76" t="str">
        <f>IF('Risk - Belirleme'!C97=""," ",'Risk - Belirleme'!C97)</f>
        <v xml:space="preserve"> </v>
      </c>
      <c r="D97" s="76" t="str">
        <f>IF('Risk - Belirleme'!D97=""," ",'Risk - Belirleme'!D97)</f>
        <v xml:space="preserve"> </v>
      </c>
      <c r="E97" s="77" t="str">
        <f>IF('Risk - Belirleme'!E97=""," ",'Risk - Belirleme'!E97)</f>
        <v xml:space="preserve"> </v>
      </c>
      <c r="F97" s="78" t="str">
        <f>IF('Risk - Analizi'!I97=""," ",'Risk - Analizi'!I97)</f>
        <v xml:space="preserve"> </v>
      </c>
      <c r="G97" s="79" t="str">
        <f>IF('Risk - Yönetimi'!D97=""," ",'Risk - Yönetimi'!D97)</f>
        <v xml:space="preserve"> </v>
      </c>
      <c r="H97" s="80" t="str">
        <f>IF('Risk - Yönetimi'!E97=""," ",'Risk - Yönetimi'!E97)</f>
        <v xml:space="preserve"> </v>
      </c>
      <c r="I97" s="80" t="str">
        <f>IF('Risk - Yönetimi'!F97=""," ",'Risk - Yönetimi'!F97)</f>
        <v xml:space="preserve"> </v>
      </c>
      <c r="J97" s="80" t="str">
        <f>IF('Risk - Yönetimi'!G97=""," ",'Risk - Yönetimi'!G97)</f>
        <v xml:space="preserve"> </v>
      </c>
      <c r="K97" s="79" t="str">
        <f>IF('Risk - Yönetimi'!K97=""," ",'Risk - Yönetimi'!K97)</f>
        <v xml:space="preserve"> </v>
      </c>
      <c r="L97" s="81" t="str">
        <f>IF('Risk - Yönetimi'!M97=""," ",'Risk - Yönetimi'!M97)</f>
        <v xml:space="preserve"> </v>
      </c>
      <c r="M97" s="79" t="str">
        <f>IF('Risk - Yönetimi'!O97=""," ",'Risk - Yönetimi'!O97)</f>
        <v xml:space="preserve"> </v>
      </c>
    </row>
    <row r="98" spans="1:18" ht="30" customHeight="1">
      <c r="A98" s="74" t="str">
        <f>IF('Risk - Belirleme'!A98=""," ",'Risk - Belirleme'!A98)</f>
        <v xml:space="preserve"> </v>
      </c>
      <c r="B98" s="75" t="str">
        <f>IF('Risk - Belirleme'!B98=""," ",'Risk - Belirleme'!B98)</f>
        <v xml:space="preserve"> </v>
      </c>
      <c r="C98" s="76" t="str">
        <f>IF('Risk - Belirleme'!C98=""," ",'Risk - Belirleme'!C98)</f>
        <v xml:space="preserve"> </v>
      </c>
      <c r="D98" s="76" t="str">
        <f>IF('Risk - Belirleme'!D98=""," ",'Risk - Belirleme'!D98)</f>
        <v xml:space="preserve"> </v>
      </c>
      <c r="E98" s="77" t="str">
        <f>IF('Risk - Belirleme'!E98=""," ",'Risk - Belirleme'!E98)</f>
        <v xml:space="preserve"> </v>
      </c>
      <c r="F98" s="78" t="str">
        <f>IF('Risk - Analizi'!I98=""," ",'Risk - Analizi'!I98)</f>
        <v xml:space="preserve"> </v>
      </c>
      <c r="G98" s="79" t="str">
        <f>IF('Risk - Yönetimi'!D98=""," ",'Risk - Yönetimi'!D98)</f>
        <v xml:space="preserve"> </v>
      </c>
      <c r="H98" s="80" t="str">
        <f>IF('Risk - Yönetimi'!E98=""," ",'Risk - Yönetimi'!E98)</f>
        <v xml:space="preserve"> </v>
      </c>
      <c r="I98" s="80" t="str">
        <f>IF('Risk - Yönetimi'!F98=""," ",'Risk - Yönetimi'!F98)</f>
        <v xml:space="preserve"> </v>
      </c>
      <c r="J98" s="80" t="str">
        <f>IF('Risk - Yönetimi'!G98=""," ",'Risk - Yönetimi'!G98)</f>
        <v xml:space="preserve"> </v>
      </c>
      <c r="K98" s="79" t="str">
        <f>IF('Risk - Yönetimi'!K98=""," ",'Risk - Yönetimi'!K98)</f>
        <v xml:space="preserve"> </v>
      </c>
      <c r="L98" s="81" t="str">
        <f>IF('Risk - Yönetimi'!M98=""," ",'Risk - Yönetimi'!M98)</f>
        <v xml:space="preserve"> </v>
      </c>
      <c r="M98" s="79" t="str">
        <f>IF('Risk - Yönetimi'!O98=""," ",'Risk - Yönetimi'!O98)</f>
        <v xml:space="preserve"> </v>
      </c>
    </row>
    <row r="99" spans="1:18" ht="30" customHeight="1">
      <c r="A99" s="74" t="str">
        <f>IF('Risk - Belirleme'!A99=""," ",'Risk - Belirleme'!A99)</f>
        <v xml:space="preserve"> </v>
      </c>
      <c r="B99" s="75" t="str">
        <f>IF('Risk - Belirleme'!B99=""," ",'Risk - Belirleme'!B99)</f>
        <v xml:space="preserve"> </v>
      </c>
      <c r="C99" s="76" t="str">
        <f>IF('Risk - Belirleme'!C99=""," ",'Risk - Belirleme'!C99)</f>
        <v xml:space="preserve"> </v>
      </c>
      <c r="D99" s="76" t="str">
        <f>IF('Risk - Belirleme'!D99=""," ",'Risk - Belirleme'!D99)</f>
        <v xml:space="preserve"> </v>
      </c>
      <c r="E99" s="77" t="str">
        <f>IF('Risk - Belirleme'!E99=""," ",'Risk - Belirleme'!E99)</f>
        <v xml:space="preserve"> </v>
      </c>
      <c r="F99" s="78" t="str">
        <f>IF('Risk - Analizi'!I99=""," ",'Risk - Analizi'!I99)</f>
        <v xml:space="preserve"> </v>
      </c>
      <c r="G99" s="79" t="str">
        <f>IF('Risk - Yönetimi'!D99=""," ",'Risk - Yönetimi'!D99)</f>
        <v xml:space="preserve"> </v>
      </c>
      <c r="H99" s="80" t="str">
        <f>IF('Risk - Yönetimi'!E99=""," ",'Risk - Yönetimi'!E99)</f>
        <v xml:space="preserve"> </v>
      </c>
      <c r="I99" s="80" t="str">
        <f>IF('Risk - Yönetimi'!F99=""," ",'Risk - Yönetimi'!F99)</f>
        <v xml:space="preserve"> </v>
      </c>
      <c r="J99" s="80" t="str">
        <f>IF('Risk - Yönetimi'!G99=""," ",'Risk - Yönetimi'!G99)</f>
        <v xml:space="preserve"> </v>
      </c>
      <c r="K99" s="79" t="str">
        <f>IF('Risk - Yönetimi'!K99=""," ",'Risk - Yönetimi'!K99)</f>
        <v xml:space="preserve"> </v>
      </c>
      <c r="L99" s="81" t="str">
        <f>IF('Risk - Yönetimi'!M99=""," ",'Risk - Yönetimi'!M99)</f>
        <v xml:space="preserve"> </v>
      </c>
      <c r="M99" s="79" t="str">
        <f>IF('Risk - Yönetimi'!O99=""," ",'Risk - Yönetimi'!O99)</f>
        <v xml:space="preserve"> </v>
      </c>
    </row>
    <row r="100" spans="1:18" s="2" customFormat="1" ht="14.4">
      <c r="A100" s="13"/>
      <c r="B100" s="12"/>
      <c r="C100" s="12"/>
      <c r="D100" s="12"/>
      <c r="E100" s="12"/>
      <c r="F100" s="12"/>
      <c r="G100" s="12"/>
      <c r="H100" s="12"/>
      <c r="I100" s="12"/>
      <c r="J100" s="12"/>
      <c r="K100" s="12"/>
      <c r="L100" s="12"/>
      <c r="M100" s="12"/>
      <c r="N100" s="10"/>
      <c r="O100" s="10"/>
      <c r="P100" s="10"/>
      <c r="Q100" s="10"/>
      <c r="R100" s="10"/>
    </row>
    <row r="101" spans="1:18" s="2" customFormat="1" ht="14.4">
      <c r="A101" s="10"/>
      <c r="B101" s="10"/>
      <c r="C101" s="10"/>
      <c r="D101" s="10"/>
      <c r="E101" s="10"/>
      <c r="F101" s="10"/>
      <c r="G101" s="10"/>
      <c r="H101" s="10"/>
      <c r="I101" s="10"/>
      <c r="J101" s="10"/>
      <c r="K101" s="10"/>
      <c r="L101" s="10"/>
      <c r="M101" s="10"/>
      <c r="N101" s="10"/>
      <c r="O101" s="10"/>
      <c r="P101" s="10"/>
      <c r="Q101" s="10"/>
      <c r="R101" s="10"/>
    </row>
    <row r="102" spans="1:18" s="2" customFormat="1" ht="14.4">
      <c r="A102" s="10"/>
      <c r="B102" s="10"/>
      <c r="C102" s="10"/>
      <c r="D102" s="10"/>
      <c r="E102" s="10"/>
      <c r="F102" s="10"/>
      <c r="G102" s="10"/>
      <c r="H102" s="10"/>
      <c r="I102" s="10"/>
      <c r="J102" s="10"/>
      <c r="K102" s="10"/>
      <c r="L102" s="10"/>
      <c r="M102" s="10"/>
      <c r="N102" s="10"/>
      <c r="O102" s="10"/>
      <c r="P102" s="10"/>
      <c r="Q102" s="10"/>
      <c r="R102" s="10"/>
    </row>
    <row r="103" spans="1:18" s="2" customFormat="1" ht="14.4">
      <c r="A103" s="10"/>
      <c r="B103" s="10"/>
      <c r="C103" s="10"/>
      <c r="D103" s="10"/>
      <c r="E103" s="10"/>
      <c r="F103" s="10"/>
      <c r="G103" s="10"/>
      <c r="H103" s="10"/>
      <c r="I103" s="10"/>
      <c r="J103" s="10"/>
      <c r="K103" s="10"/>
      <c r="L103" s="10"/>
      <c r="M103" s="10"/>
      <c r="N103" s="10"/>
      <c r="O103" s="10"/>
      <c r="P103" s="10"/>
      <c r="Q103" s="10"/>
      <c r="R103" s="10"/>
    </row>
    <row r="104" spans="1:18" s="2" customFormat="1" ht="14.4">
      <c r="A104" s="10"/>
      <c r="B104" s="10"/>
      <c r="C104" s="10"/>
      <c r="D104" s="10"/>
      <c r="E104" s="10"/>
      <c r="F104" s="10"/>
      <c r="G104" s="10"/>
      <c r="H104" s="10"/>
      <c r="I104" s="10"/>
      <c r="J104" s="10"/>
      <c r="K104" s="10"/>
      <c r="L104" s="10"/>
      <c r="M104" s="10"/>
      <c r="N104" s="10"/>
      <c r="O104" s="10"/>
      <c r="P104" s="10"/>
      <c r="Q104" s="10"/>
      <c r="R104" s="10"/>
    </row>
    <row r="105" spans="1:18" s="2" customFormat="1" ht="14.4">
      <c r="A105" s="10"/>
      <c r="B105" s="10"/>
      <c r="C105" s="10"/>
      <c r="D105" s="10"/>
      <c r="E105" s="10"/>
      <c r="F105" s="10"/>
      <c r="G105" s="10"/>
      <c r="H105" s="10"/>
      <c r="I105" s="10"/>
      <c r="J105" s="10"/>
      <c r="K105" s="10"/>
      <c r="L105" s="10"/>
      <c r="M105" s="10"/>
      <c r="N105" s="10"/>
      <c r="O105" s="10"/>
      <c r="P105" s="10"/>
      <c r="Q105" s="10"/>
      <c r="R105" s="10"/>
    </row>
  </sheetData>
  <mergeCells count="16">
    <mergeCell ref="L3:L4"/>
    <mergeCell ref="A1:M1"/>
    <mergeCell ref="A3:A4"/>
    <mergeCell ref="B3:B4"/>
    <mergeCell ref="C3:C4"/>
    <mergeCell ref="G3:G4"/>
    <mergeCell ref="H3:H4"/>
    <mergeCell ref="I3:I4"/>
    <mergeCell ref="D3:D4"/>
    <mergeCell ref="E3:E4"/>
    <mergeCell ref="A2:E2"/>
    <mergeCell ref="F3:F4"/>
    <mergeCell ref="G2:M2"/>
    <mergeCell ref="M3:M4"/>
    <mergeCell ref="J3:J4"/>
    <mergeCell ref="K3:K4"/>
  </mergeCells>
  <conditionalFormatting sqref="M15:M99 F15:F99">
    <cfRule type="containsText" dxfId="3" priority="1" operator="containsText" text="Çok Yüksek">
      <formula>NOT(ISERROR(SEARCH("Çok Yüksek",F15)))</formula>
    </cfRule>
    <cfRule type="containsText" dxfId="2" priority="2" operator="containsText" text="Yüksek">
      <formula>NOT(ISERROR(SEARCH("Yüksek",F15)))</formula>
    </cfRule>
    <cfRule type="containsText" dxfId="1" priority="3" operator="containsText" text="Orta">
      <formula>NOT(ISERROR(SEARCH("Orta",F15)))</formula>
    </cfRule>
    <cfRule type="containsText" dxfId="0" priority="4" operator="containsText" text="Düşük">
      <formula>NOT(ISERROR(SEARCH("Düşük",F15)))</formula>
    </cfRule>
  </conditionalFormatting>
  <pageMargins left="0.70866141732283472" right="0.70866141732283472" top="0.74803149606299213" bottom="0.74803149606299213" header="0.31496062992125984" footer="0.31496062992125984"/>
  <pageSetup scale="42" fitToHeight="15" orientation="landscape" r:id="rId1"/>
</worksheet>
</file>

<file path=xl/worksheets/sheet11.xml><?xml version="1.0" encoding="utf-8"?>
<worksheet xmlns="http://schemas.openxmlformats.org/spreadsheetml/2006/main" xmlns:r="http://schemas.openxmlformats.org/officeDocument/2006/relationships">
  <sheetPr codeName="Sayfa11">
    <tabColor theme="4" tint="0.59999389629810485"/>
    <pageSetUpPr fitToPage="1"/>
  </sheetPr>
  <dimension ref="A1:N113"/>
  <sheetViews>
    <sheetView zoomScaleNormal="100" workbookViewId="0">
      <pane ySplit="1" topLeftCell="A2" activePane="bottomLeft" state="frozen"/>
      <selection pane="bottomLeft" activeCell="A2" sqref="A2"/>
    </sheetView>
  </sheetViews>
  <sheetFormatPr defaultColWidth="0" defaultRowHeight="15" customHeight="1" zeroHeight="1"/>
  <cols>
    <col min="1" max="1" width="5.6640625" customWidth="1"/>
    <col min="2" max="2" width="23.33203125" customWidth="1"/>
    <col min="3" max="3" width="2.6640625" customWidth="1"/>
    <col min="4" max="4" width="30.6640625" customWidth="1"/>
    <col min="5" max="5" width="28.33203125" customWidth="1"/>
    <col min="6" max="6" width="24.88671875" customWidth="1"/>
    <col min="7" max="7" width="5.6640625" customWidth="1"/>
    <col min="8" max="12" width="9.109375" style="10" customWidth="1"/>
    <col min="13" max="14" width="0" hidden="1" customWidth="1"/>
    <col min="15" max="16384" width="9.109375" hidden="1"/>
  </cols>
  <sheetData>
    <row r="1" spans="1:7" ht="19.5" customHeight="1">
      <c r="A1" s="200" t="s">
        <v>53</v>
      </c>
      <c r="B1" s="201"/>
      <c r="C1" s="201"/>
      <c r="D1" s="201"/>
      <c r="E1" s="201"/>
      <c r="F1" s="201"/>
      <c r="G1" s="202"/>
    </row>
    <row r="2" spans="1:7" ht="14.4">
      <c r="A2" s="17"/>
      <c r="B2" s="18"/>
      <c r="C2" s="18"/>
      <c r="D2" s="18"/>
      <c r="E2" s="18"/>
      <c r="F2" s="18"/>
      <c r="G2" s="16"/>
    </row>
    <row r="3" spans="1:7" ht="30" customHeight="1">
      <c r="A3" s="17"/>
      <c r="B3" s="62" t="s">
        <v>73</v>
      </c>
      <c r="C3" s="62"/>
      <c r="D3" s="223" t="s">
        <v>74</v>
      </c>
      <c r="E3" s="223"/>
      <c r="F3" s="223"/>
      <c r="G3" s="16"/>
    </row>
    <row r="4" spans="1:7" s="10" customFormat="1" ht="75" customHeight="1">
      <c r="A4" s="17"/>
      <c r="B4" s="62" t="s">
        <v>56</v>
      </c>
      <c r="C4" s="62"/>
      <c r="D4" s="223" t="s">
        <v>123</v>
      </c>
      <c r="E4" s="223"/>
      <c r="F4" s="223"/>
      <c r="G4" s="16"/>
    </row>
    <row r="5" spans="1:7" s="10" customFormat="1" ht="30" customHeight="1">
      <c r="A5" s="17"/>
      <c r="B5" s="62" t="s">
        <v>57</v>
      </c>
      <c r="C5" s="62"/>
      <c r="D5" s="223" t="s">
        <v>58</v>
      </c>
      <c r="E5" s="223"/>
      <c r="F5" s="223"/>
      <c r="G5" s="16"/>
    </row>
    <row r="6" spans="1:7" s="10" customFormat="1" ht="30" customHeight="1">
      <c r="A6" s="17"/>
      <c r="B6" s="88" t="s">
        <v>119</v>
      </c>
      <c r="C6" s="88"/>
      <c r="D6" s="230" t="s">
        <v>120</v>
      </c>
      <c r="E6" s="230"/>
      <c r="F6" s="230"/>
      <c r="G6" s="16"/>
    </row>
    <row r="7" spans="1:7" s="10" customFormat="1" ht="45" customHeight="1">
      <c r="A7" s="17"/>
      <c r="B7" s="64" t="s">
        <v>97</v>
      </c>
      <c r="C7" s="64"/>
      <c r="D7" s="230" t="s">
        <v>128</v>
      </c>
      <c r="E7" s="230"/>
      <c r="F7" s="230"/>
      <c r="G7" s="16"/>
    </row>
    <row r="8" spans="1:7" s="10" customFormat="1" ht="45" customHeight="1">
      <c r="A8" s="17"/>
      <c r="B8" s="64" t="s">
        <v>98</v>
      </c>
      <c r="C8" s="64"/>
      <c r="D8" s="223" t="s">
        <v>80</v>
      </c>
      <c r="E8" s="223"/>
      <c r="F8" s="223"/>
      <c r="G8" s="16"/>
    </row>
    <row r="9" spans="1:7" s="10" customFormat="1" ht="45" customHeight="1">
      <c r="A9" s="17"/>
      <c r="B9" s="64" t="s">
        <v>71</v>
      </c>
      <c r="C9" s="64"/>
      <c r="D9" s="223" t="s">
        <v>78</v>
      </c>
      <c r="E9" s="223"/>
      <c r="F9" s="223"/>
      <c r="G9" s="16"/>
    </row>
    <row r="10" spans="1:7" s="10" customFormat="1" ht="45" customHeight="1">
      <c r="A10" s="17"/>
      <c r="B10" s="62" t="s">
        <v>59</v>
      </c>
      <c r="C10" s="62"/>
      <c r="D10" s="223" t="s">
        <v>60</v>
      </c>
      <c r="E10" s="223"/>
      <c r="F10" s="223"/>
      <c r="G10" s="16"/>
    </row>
    <row r="11" spans="1:7" s="10" customFormat="1" ht="60" customHeight="1">
      <c r="A11" s="17"/>
      <c r="B11" s="84" t="s">
        <v>101</v>
      </c>
      <c r="C11" s="64"/>
      <c r="D11" s="284" t="s">
        <v>69</v>
      </c>
      <c r="E11" s="284"/>
      <c r="F11" s="284"/>
      <c r="G11" s="16"/>
    </row>
    <row r="12" spans="1:7" s="10" customFormat="1" ht="30" customHeight="1">
      <c r="A12" s="17"/>
      <c r="B12" s="64" t="s">
        <v>1</v>
      </c>
      <c r="C12" s="64"/>
      <c r="D12" s="223" t="s">
        <v>77</v>
      </c>
      <c r="E12" s="223"/>
      <c r="F12" s="223"/>
      <c r="G12" s="16"/>
    </row>
    <row r="13" spans="1:7" s="10" customFormat="1" ht="60" customHeight="1">
      <c r="A13" s="17"/>
      <c r="B13" s="64" t="s">
        <v>61</v>
      </c>
      <c r="C13" s="64"/>
      <c r="D13" s="284" t="s">
        <v>92</v>
      </c>
      <c r="E13" s="284"/>
      <c r="F13" s="284"/>
      <c r="G13" s="16"/>
    </row>
    <row r="14" spans="1:7" s="10" customFormat="1" ht="30" customHeight="1">
      <c r="A14" s="17"/>
      <c r="B14" s="64" t="s">
        <v>62</v>
      </c>
      <c r="C14" s="64"/>
      <c r="D14" s="284" t="s">
        <v>93</v>
      </c>
      <c r="E14" s="284"/>
      <c r="F14" s="284"/>
      <c r="G14" s="16"/>
    </row>
    <row r="15" spans="1:7" s="10" customFormat="1" ht="30" customHeight="1">
      <c r="A15" s="17"/>
      <c r="B15" s="64" t="s">
        <v>40</v>
      </c>
      <c r="C15" s="64"/>
      <c r="D15" s="223" t="s">
        <v>76</v>
      </c>
      <c r="E15" s="223"/>
      <c r="F15" s="223"/>
      <c r="G15" s="16"/>
    </row>
    <row r="16" spans="1:7" s="10" customFormat="1" ht="30" customHeight="1">
      <c r="A16" s="17"/>
      <c r="B16" s="64" t="s">
        <v>41</v>
      </c>
      <c r="C16" s="64"/>
      <c r="D16" s="223" t="s">
        <v>75</v>
      </c>
      <c r="E16" s="223"/>
      <c r="F16" s="223"/>
      <c r="G16" s="16"/>
    </row>
    <row r="17" spans="1:7" s="10" customFormat="1" ht="30" customHeight="1">
      <c r="A17" s="17"/>
      <c r="B17" s="64" t="s">
        <v>63</v>
      </c>
      <c r="C17" s="64"/>
      <c r="D17" s="284" t="s">
        <v>94</v>
      </c>
      <c r="E17" s="284"/>
      <c r="F17" s="284"/>
      <c r="G17" s="16"/>
    </row>
    <row r="18" spans="1:7" s="10" customFormat="1" ht="45" customHeight="1">
      <c r="A18" s="17"/>
      <c r="B18" s="64" t="s">
        <v>64</v>
      </c>
      <c r="C18" s="64"/>
      <c r="D18" s="284" t="s">
        <v>95</v>
      </c>
      <c r="E18" s="284"/>
      <c r="F18" s="284"/>
      <c r="G18" s="16"/>
    </row>
    <row r="19" spans="1:7" s="10" customFormat="1" ht="45" customHeight="1">
      <c r="A19" s="17"/>
      <c r="B19" s="64" t="s">
        <v>65</v>
      </c>
      <c r="C19" s="64"/>
      <c r="D19" s="284" t="s">
        <v>68</v>
      </c>
      <c r="E19" s="284"/>
      <c r="F19" s="284"/>
      <c r="G19" s="16"/>
    </row>
    <row r="20" spans="1:7" s="10" customFormat="1" ht="45" customHeight="1">
      <c r="A20" s="17"/>
      <c r="B20" s="64" t="s">
        <v>66</v>
      </c>
      <c r="C20" s="64"/>
      <c r="D20" s="284" t="s">
        <v>96</v>
      </c>
      <c r="E20" s="284"/>
      <c r="F20" s="284"/>
      <c r="G20" s="16"/>
    </row>
    <row r="21" spans="1:7" s="10" customFormat="1" ht="30" customHeight="1">
      <c r="A21" s="17"/>
      <c r="B21" s="64" t="s">
        <v>5</v>
      </c>
      <c r="C21" s="64"/>
      <c r="D21" s="230" t="s">
        <v>125</v>
      </c>
      <c r="E21" s="230"/>
      <c r="F21" s="230"/>
      <c r="G21" s="16"/>
    </row>
    <row r="22" spans="1:7" s="10" customFormat="1" ht="45" customHeight="1">
      <c r="A22" s="17"/>
      <c r="B22" s="64" t="s">
        <v>67</v>
      </c>
      <c r="C22" s="64"/>
      <c r="D22" s="285" t="s">
        <v>126</v>
      </c>
      <c r="E22" s="285"/>
      <c r="F22" s="285"/>
      <c r="G22" s="16"/>
    </row>
    <row r="23" spans="1:7" s="10" customFormat="1" ht="30" customHeight="1">
      <c r="A23" s="17"/>
      <c r="B23" s="64" t="s">
        <v>10</v>
      </c>
      <c r="C23" s="64"/>
      <c r="D23" s="230" t="s">
        <v>127</v>
      </c>
      <c r="E23" s="230"/>
      <c r="F23" s="230"/>
      <c r="G23" s="16"/>
    </row>
    <row r="24" spans="1:7" s="10" customFormat="1" ht="30" customHeight="1">
      <c r="A24" s="17"/>
      <c r="B24" s="64" t="s">
        <v>79</v>
      </c>
      <c r="C24" s="64"/>
      <c r="D24" s="223" t="s">
        <v>116</v>
      </c>
      <c r="E24" s="223"/>
      <c r="F24" s="223"/>
      <c r="G24" s="16"/>
    </row>
    <row r="25" spans="1:7" s="10" customFormat="1" ht="45" customHeight="1">
      <c r="A25" s="17"/>
      <c r="B25" s="64" t="s">
        <v>111</v>
      </c>
      <c r="C25" s="64"/>
      <c r="D25" s="284" t="s">
        <v>117</v>
      </c>
      <c r="E25" s="284"/>
      <c r="F25" s="284"/>
      <c r="G25" s="16"/>
    </row>
    <row r="26" spans="1:7" s="10" customFormat="1" ht="45" customHeight="1">
      <c r="A26" s="17"/>
      <c r="B26" s="64" t="s">
        <v>110</v>
      </c>
      <c r="C26" s="64"/>
      <c r="D26" s="284" t="s">
        <v>114</v>
      </c>
      <c r="E26" s="284"/>
      <c r="F26" s="284"/>
      <c r="G26" s="16"/>
    </row>
    <row r="27" spans="1:7" s="10" customFormat="1" ht="60" customHeight="1">
      <c r="A27" s="17"/>
      <c r="B27" s="64" t="s">
        <v>107</v>
      </c>
      <c r="C27" s="64"/>
      <c r="D27" s="284" t="s">
        <v>112</v>
      </c>
      <c r="E27" s="284"/>
      <c r="F27" s="284"/>
      <c r="G27" s="16"/>
    </row>
    <row r="28" spans="1:7" s="10" customFormat="1" ht="60" customHeight="1">
      <c r="A28" s="17"/>
      <c r="B28" s="64" t="s">
        <v>109</v>
      </c>
      <c r="C28" s="64"/>
      <c r="D28" s="284" t="s">
        <v>115</v>
      </c>
      <c r="E28" s="284"/>
      <c r="F28" s="284"/>
      <c r="G28" s="16"/>
    </row>
    <row r="29" spans="1:7" s="10" customFormat="1" ht="45" customHeight="1">
      <c r="A29" s="17"/>
      <c r="B29" s="64" t="s">
        <v>108</v>
      </c>
      <c r="C29" s="64"/>
      <c r="D29" s="284" t="s">
        <v>113</v>
      </c>
      <c r="E29" s="284"/>
      <c r="F29" s="284"/>
      <c r="G29" s="16"/>
    </row>
    <row r="30" spans="1:7" s="10" customFormat="1" ht="45" customHeight="1">
      <c r="A30" s="17"/>
      <c r="B30" s="64" t="s">
        <v>70</v>
      </c>
      <c r="C30" s="64"/>
      <c r="D30" s="223" t="s">
        <v>99</v>
      </c>
      <c r="E30" s="223"/>
      <c r="F30" s="223"/>
      <c r="G30" s="16"/>
    </row>
    <row r="31" spans="1:7" s="10" customFormat="1" ht="30" customHeight="1">
      <c r="A31" s="17"/>
      <c r="B31" s="85" t="s">
        <v>121</v>
      </c>
      <c r="C31" s="86"/>
      <c r="D31" s="283" t="s">
        <v>122</v>
      </c>
      <c r="E31" s="283"/>
      <c r="F31" s="283"/>
      <c r="G31" s="16"/>
    </row>
    <row r="32" spans="1:7" s="10" customFormat="1" ht="14.4">
      <c r="A32" s="47"/>
      <c r="B32" s="87"/>
      <c r="C32" s="87"/>
      <c r="D32" s="87"/>
      <c r="E32" s="87"/>
      <c r="F32" s="87"/>
      <c r="G32" s="49"/>
    </row>
    <row r="33" s="10" customFormat="1" ht="14.4"/>
    <row r="34" s="10" customFormat="1" ht="14.4"/>
    <row r="35" s="10" customFormat="1" ht="14.4"/>
    <row r="36" s="10" customFormat="1" ht="14.4"/>
    <row r="37" s="10" customFormat="1" ht="14.4" hidden="1"/>
    <row r="38" ht="15" hidden="1" customHeight="1"/>
    <row r="39" ht="15" hidden="1" customHeight="1"/>
    <row r="40" ht="15" hidden="1" customHeight="1"/>
    <row r="41" ht="15" hidden="1" customHeight="1"/>
    <row r="42" ht="14.4" hidden="1"/>
    <row r="43" ht="14.4" hidden="1"/>
    <row r="44" ht="14.4" hidden="1"/>
    <row r="45" ht="14.4" hidden="1"/>
    <row r="46" ht="14.4" hidden="1"/>
    <row r="47" ht="14.4" hidden="1"/>
    <row r="48" ht="14.4" hidden="1"/>
    <row r="49" ht="14.4" hidden="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row r="63" ht="14.4" hidden="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sheetData>
  <sheetProtection sheet="1" objects="1" scenarios="1"/>
  <sortState ref="A24:N28">
    <sortCondition ref="B3"/>
  </sortState>
  <mergeCells count="30">
    <mergeCell ref="D10:F10"/>
    <mergeCell ref="D9:F9"/>
    <mergeCell ref="D30:F30"/>
    <mergeCell ref="D18:F18"/>
    <mergeCell ref="D20:F20"/>
    <mergeCell ref="D21:F21"/>
    <mergeCell ref="D22:F22"/>
    <mergeCell ref="D24:F24"/>
    <mergeCell ref="D27:F27"/>
    <mergeCell ref="D29:F29"/>
    <mergeCell ref="D28:F28"/>
    <mergeCell ref="D26:F26"/>
    <mergeCell ref="D25:F25"/>
    <mergeCell ref="D23:F23"/>
    <mergeCell ref="D6:F6"/>
    <mergeCell ref="D31:F31"/>
    <mergeCell ref="A1:G1"/>
    <mergeCell ref="D4:F4"/>
    <mergeCell ref="D7:F7"/>
    <mergeCell ref="D5:F5"/>
    <mergeCell ref="D19:F19"/>
    <mergeCell ref="D17:F17"/>
    <mergeCell ref="D16:F16"/>
    <mergeCell ref="D3:F3"/>
    <mergeCell ref="D8:F8"/>
    <mergeCell ref="D13:F13"/>
    <mergeCell ref="D12:F12"/>
    <mergeCell ref="D11:F11"/>
    <mergeCell ref="D15:F15"/>
    <mergeCell ref="D14:F14"/>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Brinckerhoff&amp;C&amp;"-,Italic"&amp;9Glossary: &amp;P of &amp;N&amp;R&amp;"-,Italic"&amp;9July 2016</oddFooter>
  </headerFooter>
</worksheet>
</file>

<file path=xl/worksheets/sheet12.xml><?xml version="1.0" encoding="utf-8"?>
<worksheet xmlns="http://schemas.openxmlformats.org/spreadsheetml/2006/main" xmlns:r="http://schemas.openxmlformats.org/officeDocument/2006/relationships">
  <sheetPr codeName="Sayfa12">
    <tabColor theme="4" tint="0.59999389629810485"/>
    <pageSetUpPr fitToPage="1"/>
  </sheetPr>
  <dimension ref="A1:M70"/>
  <sheetViews>
    <sheetView zoomScaleNormal="100" workbookViewId="0">
      <pane ySplit="1" topLeftCell="A2" activePane="bottomLeft" state="frozen"/>
      <selection pane="bottomLeft" activeCell="A2" sqref="A2"/>
    </sheetView>
  </sheetViews>
  <sheetFormatPr defaultColWidth="0" defaultRowHeight="15" customHeight="1" zeroHeight="1"/>
  <cols>
    <col min="1" max="1" width="5.6640625" customWidth="1"/>
    <col min="2" max="2" width="3.6640625" customWidth="1"/>
    <col min="3" max="4" width="35.6640625" customWidth="1"/>
    <col min="5" max="5" width="30.44140625" customWidth="1"/>
    <col min="6" max="6" width="3.6640625" customWidth="1"/>
    <col min="7" max="7" width="5.6640625" customWidth="1"/>
    <col min="8" max="12" width="9.109375" style="10" customWidth="1"/>
    <col min="13" max="13" width="0" hidden="1" customWidth="1"/>
    <col min="14" max="16384" width="9.109375" hidden="1"/>
  </cols>
  <sheetData>
    <row r="1" spans="1:7" ht="19.5" customHeight="1">
      <c r="A1" s="200" t="s">
        <v>54</v>
      </c>
      <c r="B1" s="201"/>
      <c r="C1" s="201"/>
      <c r="D1" s="201"/>
      <c r="E1" s="201"/>
      <c r="F1" s="201"/>
      <c r="G1" s="202"/>
    </row>
    <row r="2" spans="1:7" ht="14.4">
      <c r="A2" s="17"/>
      <c r="B2" s="18"/>
      <c r="C2" s="18"/>
      <c r="D2" s="18"/>
      <c r="E2" s="18"/>
      <c r="F2" s="18"/>
      <c r="G2" s="16"/>
    </row>
    <row r="3" spans="1:7" s="10" customFormat="1" ht="30" customHeight="1">
      <c r="A3" s="17"/>
      <c r="B3" s="65">
        <v>1</v>
      </c>
      <c r="C3" s="287" t="s">
        <v>72</v>
      </c>
      <c r="D3" s="287"/>
      <c r="E3" s="287"/>
      <c r="F3" s="60"/>
      <c r="G3" s="16"/>
    </row>
    <row r="4" spans="1:7" s="10" customFormat="1" ht="78" customHeight="1">
      <c r="A4" s="17"/>
      <c r="B4" s="65"/>
      <c r="C4" s="289" t="s">
        <v>104</v>
      </c>
      <c r="D4" s="289"/>
      <c r="E4" s="289"/>
      <c r="F4" s="289"/>
      <c r="G4" s="16"/>
    </row>
    <row r="5" spans="1:7" s="10" customFormat="1" ht="30" customHeight="1">
      <c r="A5" s="17"/>
      <c r="B5" s="65">
        <v>2</v>
      </c>
      <c r="C5" s="288" t="s">
        <v>129</v>
      </c>
      <c r="D5" s="288"/>
      <c r="E5" s="288"/>
      <c r="F5" s="89"/>
      <c r="G5" s="16"/>
    </row>
    <row r="6" spans="1:7" s="10" customFormat="1" ht="79.5" customHeight="1">
      <c r="A6" s="17"/>
      <c r="B6" s="65"/>
      <c r="C6" s="286" t="s">
        <v>134</v>
      </c>
      <c r="D6" s="286"/>
      <c r="E6" s="286"/>
      <c r="F6" s="286"/>
      <c r="G6" s="16"/>
    </row>
    <row r="7" spans="1:7" s="10" customFormat="1" ht="30" customHeight="1">
      <c r="A7" s="17"/>
      <c r="B7" s="65">
        <v>3</v>
      </c>
      <c r="C7" s="287" t="s">
        <v>103</v>
      </c>
      <c r="D7" s="287"/>
      <c r="E7" s="287"/>
      <c r="F7" s="50"/>
      <c r="G7" s="16"/>
    </row>
    <row r="8" spans="1:7" s="10" customFormat="1" ht="78.75" customHeight="1">
      <c r="A8" s="17"/>
      <c r="B8" s="65"/>
      <c r="C8" s="289" t="s">
        <v>135</v>
      </c>
      <c r="D8" s="289"/>
      <c r="E8" s="289"/>
      <c r="F8" s="289"/>
      <c r="G8" s="16"/>
    </row>
    <row r="9" spans="1:7" s="10" customFormat="1" ht="30" customHeight="1">
      <c r="A9" s="17"/>
      <c r="B9" s="65">
        <v>4</v>
      </c>
      <c r="C9" s="287" t="s">
        <v>136</v>
      </c>
      <c r="D9" s="287"/>
      <c r="E9" s="287"/>
      <c r="F9" s="50"/>
      <c r="G9" s="16"/>
    </row>
    <row r="10" spans="1:7" s="10" customFormat="1" ht="117" customHeight="1">
      <c r="A10" s="17"/>
      <c r="B10" s="65"/>
      <c r="C10" s="286" t="s">
        <v>137</v>
      </c>
      <c r="D10" s="286"/>
      <c r="E10" s="286"/>
      <c r="F10" s="286"/>
      <c r="G10" s="16"/>
    </row>
    <row r="11" spans="1:7" s="10" customFormat="1" ht="30" customHeight="1">
      <c r="A11" s="17"/>
      <c r="B11" s="65">
        <v>5</v>
      </c>
      <c r="C11" s="287" t="s">
        <v>138</v>
      </c>
      <c r="D11" s="287"/>
      <c r="E11" s="287"/>
      <c r="F11" s="73"/>
      <c r="G11" s="16"/>
    </row>
    <row r="12" spans="1:7" s="10" customFormat="1" ht="90.75" customHeight="1">
      <c r="A12" s="17"/>
      <c r="B12" s="65"/>
      <c r="C12" s="286" t="s">
        <v>139</v>
      </c>
      <c r="D12" s="286"/>
      <c r="E12" s="286"/>
      <c r="F12" s="286"/>
      <c r="G12" s="16"/>
    </row>
    <row r="13" spans="1:7" s="10" customFormat="1" ht="14.4">
      <c r="A13" s="17"/>
      <c r="B13" s="18"/>
      <c r="C13" s="18"/>
      <c r="D13" s="18"/>
      <c r="E13" s="18"/>
      <c r="F13" s="18"/>
      <c r="G13" s="16"/>
    </row>
    <row r="14" spans="1:7" s="10" customFormat="1" ht="14.4">
      <c r="A14" s="47"/>
      <c r="B14" s="48"/>
      <c r="C14" s="48"/>
      <c r="D14" s="48"/>
      <c r="E14" s="48"/>
      <c r="F14" s="48"/>
      <c r="G14" s="49"/>
    </row>
    <row r="15" spans="1:7" s="10" customFormat="1" ht="14.4"/>
    <row r="16" spans="1:7" s="10" customFormat="1" ht="14.4"/>
    <row r="17" s="10" customFormat="1" ht="14.4"/>
    <row r="18" s="10" customFormat="1" ht="14.4"/>
    <row r="19" s="10" customFormat="1" ht="14.4"/>
    <row r="20" ht="14.4" hidden="1"/>
    <row r="21" ht="14.4" hidden="1"/>
    <row r="22" ht="14.4" hidden="1"/>
    <row r="23" ht="14.4" hidden="1"/>
    <row r="24" ht="14.4" hidden="1"/>
    <row r="25" ht="14.4" hidden="1"/>
    <row r="26" ht="14.4" hidden="1"/>
    <row r="27" ht="14.4" hidden="1"/>
    <row r="28" ht="14.4" hidden="1"/>
    <row r="29" ht="14.4" hidden="1"/>
    <row r="30" ht="14.4" hidden="1"/>
    <row r="31" ht="14.4" hidden="1"/>
    <row r="32" ht="14.4" hidden="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sheetProtection sheet="1" objects="1" scenarios="1"/>
  <mergeCells count="11">
    <mergeCell ref="C12:F12"/>
    <mergeCell ref="C11:E11"/>
    <mergeCell ref="C10:F10"/>
    <mergeCell ref="C9:E9"/>
    <mergeCell ref="A1:G1"/>
    <mergeCell ref="C3:E3"/>
    <mergeCell ref="C5:E5"/>
    <mergeCell ref="C7:E7"/>
    <mergeCell ref="C4:F4"/>
    <mergeCell ref="C6:F6"/>
    <mergeCell ref="C8:F8"/>
  </mergeCells>
  <pageMargins left="0.7" right="0.7" top="0.75" bottom="0.75" header="0.3" footer="0.3"/>
  <pageSetup scale="75" fitToHeight="5" orientation="portrait" r:id="rId1"/>
  <headerFooter>
    <oddHeader>&amp;C&amp;"-,Bold Italic"&amp;10NCHRP 08-36 (TASK 126): RISK REGISTER TOOL - Template</oddHeader>
    <oddFooter>&amp;L&amp;"-,Italic"&amp;9WSP | Parsons Brinckerhoff&amp;C&amp;"-,Italic"&amp;9FAQs: &amp;P of &amp;N&amp;R&amp;"-,Italic"&amp;9July 2016</oddFooter>
  </headerFooter>
</worksheet>
</file>

<file path=xl/worksheets/sheet2.xml><?xml version="1.0" encoding="utf-8"?>
<worksheet xmlns="http://schemas.openxmlformats.org/spreadsheetml/2006/main" xmlns:r="http://schemas.openxmlformats.org/officeDocument/2006/relationships">
  <sheetPr codeName="Sayfa1">
    <pageSetUpPr fitToPage="1"/>
  </sheetPr>
  <dimension ref="A1:M69"/>
  <sheetViews>
    <sheetView topLeftCell="A4" zoomScaleNormal="100" workbookViewId="0">
      <selection activeCell="F6" sqref="F6"/>
    </sheetView>
  </sheetViews>
  <sheetFormatPr defaultColWidth="0" defaultRowHeight="15" customHeight="1" zeroHeight="1"/>
  <cols>
    <col min="1" max="1" width="5.6640625" style="95" customWidth="1"/>
    <col min="2" max="2" width="3.6640625" style="95" customWidth="1"/>
    <col min="3" max="6" width="25.6640625" style="95" customWidth="1"/>
    <col min="7" max="7" width="3.6640625" style="95" customWidth="1"/>
    <col min="8" max="8" width="5.6640625" style="95" customWidth="1"/>
    <col min="9" max="13" width="9.109375" style="94" customWidth="1"/>
    <col min="14" max="16384" width="9.109375" style="95" hidden="1"/>
  </cols>
  <sheetData>
    <row r="1" spans="1:8" ht="19.5" customHeight="1">
      <c r="A1" s="207" t="s">
        <v>206</v>
      </c>
      <c r="B1" s="208"/>
      <c r="C1" s="208"/>
      <c r="D1" s="208"/>
      <c r="E1" s="208"/>
      <c r="F1" s="208"/>
      <c r="G1" s="208"/>
      <c r="H1" s="209"/>
    </row>
    <row r="2" spans="1:8" ht="14.4">
      <c r="A2" s="96"/>
      <c r="B2" s="97"/>
      <c r="C2" s="97"/>
      <c r="D2" s="97"/>
      <c r="E2" s="97"/>
      <c r="F2" s="97"/>
      <c r="G2" s="97"/>
      <c r="H2" s="98"/>
    </row>
    <row r="3" spans="1:8" ht="15" customHeight="1">
      <c r="A3" s="96"/>
      <c r="B3" s="210"/>
      <c r="C3" s="210"/>
      <c r="D3" s="210"/>
      <c r="E3" s="210"/>
      <c r="F3" s="210"/>
      <c r="G3" s="210"/>
      <c r="H3" s="98"/>
    </row>
    <row r="4" spans="1:8" ht="34.5" customHeight="1">
      <c r="A4" s="96"/>
      <c r="B4" s="99"/>
      <c r="C4" s="211" t="s">
        <v>201</v>
      </c>
      <c r="D4" s="212"/>
      <c r="E4" s="212"/>
      <c r="F4" s="212"/>
      <c r="G4" s="99"/>
      <c r="H4" s="98"/>
    </row>
    <row r="5" spans="1:8" ht="58.5" customHeight="1">
      <c r="A5" s="96"/>
      <c r="B5" s="99"/>
      <c r="C5" s="213"/>
      <c r="D5" s="213"/>
      <c r="E5" s="213"/>
      <c r="F5" s="213"/>
      <c r="G5" s="99"/>
      <c r="H5" s="98"/>
    </row>
    <row r="6" spans="1:8" ht="181.5" customHeight="1">
      <c r="A6" s="96"/>
      <c r="B6" s="186"/>
      <c r="C6" s="188" t="s">
        <v>343</v>
      </c>
      <c r="D6" s="189"/>
      <c r="E6" s="187"/>
      <c r="F6" s="187"/>
      <c r="G6" s="187"/>
      <c r="H6" s="98"/>
    </row>
    <row r="7" spans="1:8" ht="102" customHeight="1">
      <c r="A7" s="96"/>
      <c r="B7" s="100"/>
      <c r="C7" s="206"/>
      <c r="D7" s="206"/>
      <c r="E7" s="206"/>
      <c r="F7" s="206"/>
      <c r="G7" s="101"/>
      <c r="H7" s="98"/>
    </row>
    <row r="8" spans="1:8" s="94" customFormat="1" ht="14.4">
      <c r="A8" s="96"/>
      <c r="B8" s="97"/>
      <c r="C8" s="97"/>
      <c r="D8" s="97"/>
      <c r="E8" s="97"/>
      <c r="F8" s="97"/>
      <c r="G8" s="97"/>
      <c r="H8" s="98"/>
    </row>
    <row r="9" spans="1:8" s="94" customFormat="1" ht="14.4">
      <c r="A9" s="102"/>
      <c r="B9" s="103"/>
      <c r="C9" s="103"/>
      <c r="D9" s="103"/>
      <c r="E9" s="103"/>
      <c r="F9" s="103"/>
      <c r="G9" s="103"/>
      <c r="H9" s="104"/>
    </row>
    <row r="10" spans="1:8" s="94" customFormat="1" ht="14.4"/>
    <row r="11" spans="1:8" s="94" customFormat="1" ht="14.4"/>
    <row r="12" spans="1:8" s="94" customFormat="1" ht="14.4"/>
    <row r="13" spans="1:8" s="94" customFormat="1" ht="14.4"/>
    <row r="14" spans="1:8" s="94" customFormat="1" ht="14.4"/>
    <row r="15" spans="1:8" ht="14.4" hidden="1"/>
    <row r="16" spans="1:8"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4.4" hidden="1"/>
    <row r="33" ht="14.4" hidden="1"/>
    <row r="34" ht="14.4" hidden="1"/>
    <row r="35" ht="14.4" hidden="1"/>
    <row r="36" ht="14.4" hidden="1"/>
    <row r="37" ht="14.4" hidden="1"/>
    <row r="38" ht="14.4" hidden="1"/>
    <row r="39" ht="14.4" hidden="1"/>
    <row r="40" ht="14.4" hidden="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C7:F7"/>
    <mergeCell ref="A1:H1"/>
    <mergeCell ref="B3:G3"/>
    <mergeCell ref="C4:F4"/>
    <mergeCell ref="C5:F5"/>
  </mergeCells>
  <pageMargins left="0.7" right="0.7" top="0.75" bottom="0.75" header="0.3" footer="0.3"/>
  <pageSetup scale="74" orientation="portrait" r:id="rId1"/>
  <drawing r:id="rId2"/>
</worksheet>
</file>

<file path=xl/worksheets/sheet3.xml><?xml version="1.0" encoding="utf-8"?>
<worksheet xmlns="http://schemas.openxmlformats.org/spreadsheetml/2006/main" xmlns:r="http://schemas.openxmlformats.org/officeDocument/2006/relationships">
  <sheetPr codeName="Sayfa2">
    <pageSetUpPr fitToPage="1"/>
  </sheetPr>
  <dimension ref="A1:M66"/>
  <sheetViews>
    <sheetView zoomScaleNormal="100" workbookViewId="0">
      <pane ySplit="1" topLeftCell="A2" activePane="bottomLeft" state="frozen"/>
      <selection pane="bottomLeft" activeCell="A2" sqref="A2"/>
    </sheetView>
  </sheetViews>
  <sheetFormatPr defaultColWidth="0" defaultRowHeight="15" customHeight="1" zeroHeight="1"/>
  <cols>
    <col min="1" max="1" width="5.6640625" customWidth="1"/>
    <col min="2" max="2" width="3.6640625" customWidth="1"/>
    <col min="3" max="6" width="25.6640625" customWidth="1"/>
    <col min="7" max="7" width="3.6640625" customWidth="1"/>
    <col min="8" max="8" width="5.6640625" customWidth="1"/>
    <col min="9" max="13" width="9.109375" style="10" customWidth="1"/>
    <col min="14" max="16384" width="9.109375" hidden="1"/>
  </cols>
  <sheetData>
    <row r="1" spans="1:8" s="10" customFormat="1" ht="19.5" customHeight="1">
      <c r="A1" s="200" t="s">
        <v>130</v>
      </c>
      <c r="B1" s="201"/>
      <c r="C1" s="201"/>
      <c r="D1" s="201"/>
      <c r="E1" s="201"/>
      <c r="F1" s="201"/>
      <c r="G1" s="201"/>
      <c r="H1" s="202"/>
    </row>
    <row r="2" spans="1:8" s="10" customFormat="1" ht="14.4">
      <c r="A2" s="17"/>
      <c r="B2" s="18"/>
      <c r="C2" s="18"/>
      <c r="D2" s="18"/>
      <c r="E2" s="18"/>
      <c r="F2" s="18"/>
      <c r="G2" s="18"/>
      <c r="H2" s="16"/>
    </row>
    <row r="3" spans="1:8" s="10" customFormat="1" ht="14.4">
      <c r="A3" s="17"/>
      <c r="B3" s="18"/>
      <c r="C3" s="18"/>
      <c r="D3" s="18"/>
      <c r="E3" s="18"/>
      <c r="F3" s="18"/>
      <c r="G3" s="18"/>
      <c r="H3" s="16"/>
    </row>
    <row r="4" spans="1:8" s="10" customFormat="1" ht="75" customHeight="1">
      <c r="A4" s="17"/>
      <c r="B4" s="214" t="s">
        <v>131</v>
      </c>
      <c r="C4" s="215"/>
      <c r="D4" s="215"/>
      <c r="E4" s="215"/>
      <c r="F4" s="215"/>
      <c r="G4" s="216"/>
      <c r="H4" s="16"/>
    </row>
    <row r="5" spans="1:8" s="10" customFormat="1" ht="14.4">
      <c r="A5" s="17"/>
      <c r="B5" s="18"/>
      <c r="C5" s="18"/>
      <c r="D5" s="18"/>
      <c r="E5" s="18"/>
      <c r="F5" s="18"/>
      <c r="G5" s="18"/>
      <c r="H5" s="16"/>
    </row>
    <row r="6" spans="1:8" s="10" customFormat="1" ht="14.4">
      <c r="A6" s="17"/>
      <c r="B6" s="18"/>
      <c r="C6" s="18"/>
      <c r="D6" s="18"/>
      <c r="E6" s="18"/>
      <c r="F6" s="18"/>
      <c r="G6" s="18"/>
      <c r="H6" s="16"/>
    </row>
    <row r="7" spans="1:8" s="10" customFormat="1" ht="14.4">
      <c r="A7" s="17"/>
      <c r="B7" s="67"/>
      <c r="C7" s="63"/>
      <c r="D7" s="63"/>
      <c r="E7" s="63"/>
      <c r="F7" s="63"/>
      <c r="G7" s="63"/>
      <c r="H7" s="16"/>
    </row>
    <row r="8" spans="1:8" s="10" customFormat="1" ht="14.4">
      <c r="A8" s="17"/>
      <c r="B8" s="67"/>
      <c r="C8" s="63"/>
      <c r="D8" s="63"/>
      <c r="E8" s="63"/>
      <c r="F8" s="63"/>
      <c r="G8" s="63"/>
      <c r="H8" s="16"/>
    </row>
    <row r="9" spans="1:8" s="10" customFormat="1" ht="14.4">
      <c r="A9" s="47"/>
      <c r="B9" s="48"/>
      <c r="C9" s="48"/>
      <c r="D9" s="48"/>
      <c r="E9" s="48"/>
      <c r="F9" s="48"/>
      <c r="G9" s="48"/>
      <c r="H9" s="49"/>
    </row>
    <row r="10" spans="1:8" s="10" customFormat="1" ht="14.4"/>
    <row r="11" spans="1:8" s="10" customFormat="1" ht="14.4"/>
    <row r="12" spans="1:8" s="10" customFormat="1" ht="14.4"/>
    <row r="13" spans="1:8" s="10" customFormat="1" ht="14.4"/>
    <row r="14" spans="1:8" s="10" customFormat="1" ht="14.4"/>
    <row r="15" spans="1:8" s="10" customFormat="1" ht="14.4" hidden="1">
      <c r="A15"/>
      <c r="B15"/>
      <c r="C15"/>
      <c r="D15"/>
      <c r="E15"/>
      <c r="F15"/>
      <c r="G15"/>
      <c r="H15"/>
    </row>
    <row r="16" spans="1:8" s="10" customFormat="1" ht="14.4" hidden="1">
      <c r="A16"/>
      <c r="B16"/>
      <c r="C16"/>
      <c r="D16"/>
      <c r="E16"/>
      <c r="F16"/>
      <c r="G16"/>
      <c r="H16"/>
    </row>
    <row r="17" spans="1:8" s="10" customFormat="1" ht="14.4" hidden="1">
      <c r="A17"/>
      <c r="B17"/>
      <c r="C17"/>
      <c r="D17"/>
      <c r="E17"/>
      <c r="F17"/>
      <c r="G17"/>
      <c r="H17"/>
    </row>
    <row r="18" spans="1:8" s="10" customFormat="1" ht="14.4" hidden="1">
      <c r="A18"/>
      <c r="B18"/>
      <c r="C18"/>
      <c r="D18"/>
      <c r="E18"/>
      <c r="F18"/>
      <c r="G18"/>
      <c r="H18"/>
    </row>
    <row r="19" spans="1:8" s="10" customFormat="1" ht="14.4" hidden="1">
      <c r="A19"/>
      <c r="B19"/>
      <c r="C19"/>
      <c r="D19"/>
      <c r="E19"/>
      <c r="F19"/>
      <c r="G19"/>
      <c r="H19"/>
    </row>
    <row r="20" spans="1:8" s="10" customFormat="1" ht="14.4" hidden="1">
      <c r="A20"/>
      <c r="B20"/>
      <c r="C20"/>
      <c r="D20"/>
      <c r="E20"/>
      <c r="F20"/>
      <c r="G20"/>
      <c r="H20"/>
    </row>
    <row r="21" spans="1:8" s="10" customFormat="1" ht="14.4" hidden="1">
      <c r="A21"/>
      <c r="B21"/>
      <c r="C21"/>
      <c r="D21"/>
      <c r="E21"/>
      <c r="F21"/>
      <c r="G21"/>
      <c r="H21"/>
    </row>
    <row r="22" spans="1:8" s="10" customFormat="1" ht="14.4" hidden="1">
      <c r="A22"/>
      <c r="B22"/>
      <c r="C22"/>
      <c r="D22"/>
      <c r="E22"/>
      <c r="F22"/>
      <c r="G22"/>
      <c r="H22"/>
    </row>
    <row r="23" spans="1:8" s="10" customFormat="1" ht="14.4" hidden="1">
      <c r="A23"/>
      <c r="B23"/>
      <c r="C23"/>
      <c r="D23"/>
      <c r="E23"/>
      <c r="F23"/>
      <c r="G23"/>
      <c r="H23"/>
    </row>
    <row r="24" spans="1:8" ht="14.4" hidden="1"/>
    <row r="25" spans="1:8" ht="14.4" hidden="1"/>
    <row r="26" spans="1:8" ht="14.4" hidden="1"/>
    <row r="27" spans="1:8" ht="14.4" hidden="1"/>
    <row r="28" spans="1:8" ht="14.4" hidden="1"/>
    <row r="29" spans="1:8" ht="14.4" hidden="1"/>
    <row r="30" spans="1:8" ht="14.4" hidden="1"/>
    <row r="31" spans="1:8" ht="14.4" hidden="1"/>
    <row r="32" spans="1:8" ht="14.4" hidden="1"/>
    <row r="33" ht="14.4" hidden="1"/>
    <row r="34" ht="14.4" hidden="1"/>
    <row r="35" ht="14.4" hidden="1"/>
    <row r="36" ht="14.4" hidden="1"/>
    <row r="37" ht="14.4" hidden="1"/>
    <row r="38" ht="14.4" hidden="1"/>
    <row r="39" ht="14.4" hidden="1"/>
    <row r="40" ht="14.4" hidden="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sheetData>
  <sheetProtection sheet="1" objects="1" scenarios="1"/>
  <mergeCells count="2">
    <mergeCell ref="A1:H1"/>
    <mergeCell ref="B4:G4"/>
  </mergeCells>
  <pageMargins left="0.7" right="0.7" top="0.75" bottom="0.75" header="0.3" footer="0.3"/>
  <pageSetup scale="74" orientation="portrait" r:id="rId1"/>
  <headerFooter>
    <oddHeader>&amp;C&amp;"-,Bold Italic"&amp;10NCHRP 08-36 (TASK 126): RISK REGISTER TOOL - Template</oddHeader>
    <oddFooter>&amp;L&amp;"-,Italic"&amp;9WSP | Parsons Brinckerhoff&amp;C&amp;"-,Italic"&amp;9Example Context: &amp;P of &amp;N&amp;R&amp;"-,Italic"&amp;9July 2016</oddFooter>
  </headerFooter>
</worksheet>
</file>

<file path=xl/worksheets/sheet4.xml><?xml version="1.0" encoding="utf-8"?>
<worksheet xmlns="http://schemas.openxmlformats.org/spreadsheetml/2006/main" xmlns:r="http://schemas.openxmlformats.org/officeDocument/2006/relationships">
  <sheetPr codeName="Sayfa3">
    <tabColor theme="4" tint="0.59999389629810485"/>
    <pageSetUpPr fitToPage="1"/>
  </sheetPr>
  <dimension ref="A1:M66"/>
  <sheetViews>
    <sheetView zoomScaleNormal="100" workbookViewId="0">
      <pane ySplit="1" topLeftCell="A14" activePane="bottomLeft" state="frozen"/>
      <selection pane="bottomLeft" activeCell="C20" sqref="C20"/>
    </sheetView>
  </sheetViews>
  <sheetFormatPr defaultColWidth="0" defaultRowHeight="14.4" zeroHeight="1"/>
  <cols>
    <col min="1" max="1" width="5.6640625" customWidth="1"/>
    <col min="2" max="2" width="3.6640625" customWidth="1"/>
    <col min="3" max="6" width="25.6640625" customWidth="1"/>
    <col min="7" max="7" width="3.6640625" customWidth="1"/>
    <col min="8" max="8" width="5.6640625" customWidth="1"/>
    <col min="9" max="13" width="9.109375" style="10" customWidth="1"/>
    <col min="14" max="16384" width="9.109375" hidden="1"/>
  </cols>
  <sheetData>
    <row r="1" spans="1:8" ht="19.5" customHeight="1">
      <c r="A1" s="200" t="s">
        <v>42</v>
      </c>
      <c r="B1" s="201"/>
      <c r="C1" s="201"/>
      <c r="D1" s="201"/>
      <c r="E1" s="201"/>
      <c r="F1" s="201"/>
      <c r="G1" s="201"/>
      <c r="H1" s="202"/>
    </row>
    <row r="2" spans="1:8">
      <c r="A2" s="17"/>
      <c r="B2" s="18"/>
      <c r="C2" s="18"/>
      <c r="D2" s="18"/>
      <c r="E2" s="18"/>
      <c r="F2" s="18"/>
      <c r="G2" s="18"/>
      <c r="H2" s="16"/>
    </row>
    <row r="3" spans="1:8">
      <c r="A3" s="17"/>
      <c r="B3" s="18"/>
      <c r="C3" s="18"/>
      <c r="D3" s="18"/>
      <c r="E3" s="18"/>
      <c r="F3" s="18"/>
      <c r="G3" s="18"/>
      <c r="H3" s="16"/>
    </row>
    <row r="4" spans="1:8">
      <c r="A4" s="17"/>
      <c r="B4" s="217" t="s">
        <v>11</v>
      </c>
      <c r="C4" s="218"/>
      <c r="D4" s="218"/>
      <c r="E4" s="218"/>
      <c r="F4" s="218"/>
      <c r="G4" s="219"/>
      <c r="H4" s="16"/>
    </row>
    <row r="5" spans="1:8" ht="123.75" customHeight="1">
      <c r="A5" s="17"/>
      <c r="B5" s="224" t="s">
        <v>133</v>
      </c>
      <c r="C5" s="225"/>
      <c r="D5" s="225"/>
      <c r="E5" s="225"/>
      <c r="F5" s="225"/>
      <c r="G5" s="226"/>
      <c r="H5" s="16"/>
    </row>
    <row r="6" spans="1:8">
      <c r="A6" s="17"/>
      <c r="B6" s="18"/>
      <c r="C6" s="18"/>
      <c r="D6" s="18"/>
      <c r="E6" s="18"/>
      <c r="F6" s="18"/>
      <c r="G6" s="18"/>
      <c r="H6" s="16"/>
    </row>
    <row r="7" spans="1:8">
      <c r="A7" s="17"/>
      <c r="B7" s="18"/>
      <c r="C7" s="18"/>
      <c r="D7" s="18"/>
      <c r="E7" s="18"/>
      <c r="F7" s="18"/>
      <c r="G7" s="18"/>
      <c r="H7" s="16"/>
    </row>
    <row r="8" spans="1:8">
      <c r="A8" s="17"/>
      <c r="B8" s="217" t="s">
        <v>88</v>
      </c>
      <c r="C8" s="218"/>
      <c r="D8" s="218"/>
      <c r="E8" s="218"/>
      <c r="F8" s="218"/>
      <c r="G8" s="219"/>
      <c r="H8" s="16"/>
    </row>
    <row r="9" spans="1:8" ht="61.5" customHeight="1">
      <c r="A9" s="17"/>
      <c r="B9" s="224" t="s">
        <v>90</v>
      </c>
      <c r="C9" s="225"/>
      <c r="D9" s="225"/>
      <c r="E9" s="225"/>
      <c r="F9" s="225"/>
      <c r="G9" s="226"/>
      <c r="H9" s="16"/>
    </row>
    <row r="10" spans="1:8">
      <c r="A10" s="17"/>
      <c r="B10" s="18"/>
      <c r="C10" s="18"/>
      <c r="D10" s="18"/>
      <c r="E10" s="18"/>
      <c r="F10" s="18"/>
      <c r="G10" s="18"/>
      <c r="H10" s="16"/>
    </row>
    <row r="11" spans="1:8">
      <c r="A11" s="17"/>
      <c r="B11" s="18"/>
      <c r="C11" s="18"/>
      <c r="D11" s="18"/>
      <c r="E11" s="18"/>
      <c r="F11" s="18"/>
      <c r="G11" s="18"/>
      <c r="H11" s="16"/>
    </row>
    <row r="12" spans="1:8">
      <c r="A12" s="17"/>
      <c r="B12" s="217" t="s">
        <v>44</v>
      </c>
      <c r="C12" s="218"/>
      <c r="D12" s="218"/>
      <c r="E12" s="218"/>
      <c r="F12" s="218"/>
      <c r="G12" s="219"/>
      <c r="H12" s="16"/>
    </row>
    <row r="13" spans="1:8" ht="128.25" customHeight="1">
      <c r="A13" s="17"/>
      <c r="B13" s="224" t="s">
        <v>91</v>
      </c>
      <c r="C13" s="225"/>
      <c r="D13" s="225"/>
      <c r="E13" s="225"/>
      <c r="F13" s="225"/>
      <c r="G13" s="226"/>
      <c r="H13" s="16"/>
    </row>
    <row r="14" spans="1:8">
      <c r="A14" s="17"/>
      <c r="B14" s="18"/>
      <c r="C14" s="18"/>
      <c r="D14" s="18"/>
      <c r="E14" s="18"/>
      <c r="F14" s="18"/>
      <c r="G14" s="18"/>
      <c r="H14" s="16"/>
    </row>
    <row r="15" spans="1:8">
      <c r="A15" s="17"/>
      <c r="B15" s="18"/>
      <c r="C15" s="18"/>
      <c r="D15" s="18"/>
      <c r="E15" s="18"/>
      <c r="F15" s="18"/>
      <c r="G15" s="18"/>
      <c r="H15" s="16"/>
    </row>
    <row r="16" spans="1:8">
      <c r="A16" s="17"/>
      <c r="B16" s="217" t="s">
        <v>43</v>
      </c>
      <c r="C16" s="218"/>
      <c r="D16" s="218"/>
      <c r="E16" s="218"/>
      <c r="F16" s="218"/>
      <c r="G16" s="219"/>
      <c r="H16" s="16"/>
    </row>
    <row r="17" spans="1:8" ht="30" customHeight="1">
      <c r="A17" s="17"/>
      <c r="B17" s="227" t="s">
        <v>89</v>
      </c>
      <c r="C17" s="228"/>
      <c r="D17" s="228"/>
      <c r="E17" s="228"/>
      <c r="F17" s="228"/>
      <c r="G17" s="229"/>
      <c r="H17" s="16"/>
    </row>
    <row r="18" spans="1:8" ht="50.25" customHeight="1">
      <c r="A18" s="17"/>
      <c r="B18" s="59"/>
      <c r="C18" s="56" t="s">
        <v>52</v>
      </c>
      <c r="D18" s="223" t="s">
        <v>81</v>
      </c>
      <c r="E18" s="223"/>
      <c r="F18" s="223"/>
      <c r="G18" s="61"/>
      <c r="H18" s="16"/>
    </row>
    <row r="19" spans="1:8" ht="60" customHeight="1">
      <c r="A19" s="17"/>
      <c r="B19" s="17"/>
      <c r="C19" s="58" t="s">
        <v>102</v>
      </c>
      <c r="D19" s="230" t="s">
        <v>124</v>
      </c>
      <c r="E19" s="230"/>
      <c r="F19" s="230"/>
      <c r="G19" s="54"/>
      <c r="H19" s="16"/>
    </row>
    <row r="20" spans="1:8" ht="45" customHeight="1">
      <c r="A20" s="17"/>
      <c r="B20" s="17"/>
      <c r="C20" s="58" t="s">
        <v>45</v>
      </c>
      <c r="D20" s="223" t="s">
        <v>82</v>
      </c>
      <c r="E20" s="223"/>
      <c r="F20" s="223"/>
      <c r="G20" s="51"/>
      <c r="H20" s="16"/>
    </row>
    <row r="21" spans="1:8" ht="45" customHeight="1">
      <c r="A21" s="17"/>
      <c r="B21" s="17"/>
      <c r="C21" s="58" t="s">
        <v>46</v>
      </c>
      <c r="D21" s="223" t="s">
        <v>100</v>
      </c>
      <c r="E21" s="223"/>
      <c r="F21" s="223"/>
      <c r="G21" s="51"/>
      <c r="H21" s="16"/>
    </row>
    <row r="22" spans="1:8" ht="60" customHeight="1">
      <c r="A22" s="17"/>
      <c r="B22" s="17"/>
      <c r="C22" s="58" t="s">
        <v>132</v>
      </c>
      <c r="D22" s="223" t="s">
        <v>118</v>
      </c>
      <c r="E22" s="223"/>
      <c r="F22" s="223"/>
      <c r="G22" s="51"/>
      <c r="H22" s="16"/>
    </row>
    <row r="23" spans="1:8" ht="45" customHeight="1">
      <c r="A23" s="17"/>
      <c r="B23" s="17"/>
      <c r="C23" s="57" t="s">
        <v>47</v>
      </c>
      <c r="D23" s="223" t="s">
        <v>83</v>
      </c>
      <c r="E23" s="223"/>
      <c r="F23" s="223"/>
      <c r="G23" s="51"/>
      <c r="H23" s="16"/>
    </row>
    <row r="24" spans="1:8" ht="45" customHeight="1">
      <c r="A24" s="17"/>
      <c r="B24" s="17"/>
      <c r="C24" s="57" t="s">
        <v>48</v>
      </c>
      <c r="D24" s="223" t="s">
        <v>84</v>
      </c>
      <c r="E24" s="223"/>
      <c r="F24" s="223"/>
      <c r="G24" s="51"/>
      <c r="H24" s="16"/>
    </row>
    <row r="25" spans="1:8" ht="45" customHeight="1">
      <c r="A25" s="17"/>
      <c r="B25" s="17"/>
      <c r="C25" s="57" t="s">
        <v>49</v>
      </c>
      <c r="D25" s="223" t="s">
        <v>85</v>
      </c>
      <c r="E25" s="223"/>
      <c r="F25" s="223"/>
      <c r="G25" s="51"/>
      <c r="H25" s="16"/>
    </row>
    <row r="26" spans="1:8" ht="45" customHeight="1">
      <c r="A26" s="17"/>
      <c r="B26" s="17"/>
      <c r="C26" s="56" t="s">
        <v>50</v>
      </c>
      <c r="D26" s="223" t="s">
        <v>86</v>
      </c>
      <c r="E26" s="223"/>
      <c r="F26" s="223"/>
      <c r="G26" s="51"/>
      <c r="H26" s="16"/>
    </row>
    <row r="27" spans="1:8" ht="45" customHeight="1">
      <c r="A27" s="17"/>
      <c r="B27" s="17"/>
      <c r="C27" s="56" t="s">
        <v>51</v>
      </c>
      <c r="D27" s="223" t="s">
        <v>87</v>
      </c>
      <c r="E27" s="223"/>
      <c r="F27" s="223"/>
      <c r="G27" s="51"/>
      <c r="H27" s="16"/>
    </row>
    <row r="28" spans="1:8" ht="15" customHeight="1">
      <c r="A28" s="17"/>
      <c r="B28" s="55"/>
      <c r="C28" s="52"/>
      <c r="D28" s="52"/>
      <c r="E28" s="52"/>
      <c r="F28" s="52"/>
      <c r="G28" s="53"/>
      <c r="H28" s="16"/>
    </row>
    <row r="29" spans="1:8">
      <c r="A29" s="17"/>
      <c r="B29" s="18"/>
      <c r="C29" s="50"/>
      <c r="D29" s="50"/>
      <c r="E29" s="50"/>
      <c r="F29" s="50"/>
      <c r="G29" s="50"/>
      <c r="H29" s="16"/>
    </row>
    <row r="30" spans="1:8">
      <c r="A30" s="17"/>
      <c r="B30" s="18"/>
      <c r="C30" s="18"/>
      <c r="D30" s="18"/>
      <c r="E30" s="18"/>
      <c r="F30" s="18"/>
      <c r="G30" s="18"/>
      <c r="H30" s="16"/>
    </row>
    <row r="31" spans="1:8">
      <c r="A31" s="17"/>
      <c r="B31" s="217" t="s">
        <v>105</v>
      </c>
      <c r="C31" s="218"/>
      <c r="D31" s="218"/>
      <c r="E31" s="218"/>
      <c r="F31" s="218"/>
      <c r="G31" s="219"/>
      <c r="H31" s="16"/>
    </row>
    <row r="32" spans="1:8" ht="153" customHeight="1">
      <c r="A32" s="17"/>
      <c r="B32" s="220" t="s">
        <v>106</v>
      </c>
      <c r="C32" s="221"/>
      <c r="D32" s="221"/>
      <c r="E32" s="221"/>
      <c r="F32" s="221"/>
      <c r="G32" s="222"/>
      <c r="H32" s="16"/>
    </row>
    <row r="33" spans="1:8">
      <c r="A33" s="17"/>
      <c r="B33" s="66"/>
      <c r="C33" s="63"/>
      <c r="D33" s="63"/>
      <c r="E33" s="63"/>
      <c r="F33" s="63"/>
      <c r="G33" s="63"/>
      <c r="H33" s="16"/>
    </row>
    <row r="34" spans="1:8">
      <c r="A34" s="17"/>
      <c r="B34" s="66"/>
      <c r="C34" s="63"/>
      <c r="D34" s="63"/>
      <c r="E34" s="63"/>
      <c r="F34" s="63"/>
      <c r="G34" s="63"/>
      <c r="H34" s="16"/>
    </row>
    <row r="35" spans="1:8">
      <c r="A35" s="47"/>
      <c r="B35" s="48"/>
      <c r="C35" s="48"/>
      <c r="D35" s="48"/>
      <c r="E35" s="48"/>
      <c r="F35" s="48"/>
      <c r="G35" s="48"/>
      <c r="H35" s="49"/>
    </row>
    <row r="36" spans="1:8" s="10" customFormat="1"/>
    <row r="37" spans="1:8" s="10" customFormat="1"/>
    <row r="38" spans="1:8" s="10" customFormat="1"/>
    <row r="39" spans="1:8" s="10" customFormat="1"/>
    <row r="40" spans="1:8" s="10" customFormat="1"/>
    <row r="41" spans="1:8" hidden="1"/>
    <row r="42" spans="1:8" hidden="1"/>
    <row r="43" spans="1:8" hidden="1"/>
    <row r="44" spans="1:8" hidden="1"/>
    <row r="45" spans="1:8" hidden="1"/>
    <row r="46" spans="1:8" hidden="1"/>
    <row r="47" spans="1:8" hidden="1"/>
    <row r="48" spans="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sheetData>
  <mergeCells count="21">
    <mergeCell ref="B12:G12"/>
    <mergeCell ref="A1:H1"/>
    <mergeCell ref="B4:G4"/>
    <mergeCell ref="B5:G5"/>
    <mergeCell ref="B8:G8"/>
    <mergeCell ref="B9:G9"/>
    <mergeCell ref="B13:G13"/>
    <mergeCell ref="B16:G16"/>
    <mergeCell ref="B17:G17"/>
    <mergeCell ref="D19:F19"/>
    <mergeCell ref="D20:F20"/>
    <mergeCell ref="B31:G31"/>
    <mergeCell ref="B32:G32"/>
    <mergeCell ref="D27:F27"/>
    <mergeCell ref="D18:F18"/>
    <mergeCell ref="D21:F21"/>
    <mergeCell ref="D22:F22"/>
    <mergeCell ref="D23:F23"/>
    <mergeCell ref="D24:F24"/>
    <mergeCell ref="D25:F25"/>
    <mergeCell ref="D26:F26"/>
  </mergeCells>
  <pageMargins left="0.70866141732283472" right="0.70866141732283472" top="0.74803149606299213" bottom="0.74803149606299213" header="0.31496062992125984" footer="0.31496062992125984"/>
  <pageSetup scale="74" fitToHeight="2" orientation="portrait" r:id="rId1"/>
</worksheet>
</file>

<file path=xl/worksheets/sheet5.xml><?xml version="1.0" encoding="utf-8"?>
<worksheet xmlns="http://schemas.openxmlformats.org/spreadsheetml/2006/main" xmlns:r="http://schemas.openxmlformats.org/officeDocument/2006/relationships">
  <sheetPr codeName="Sayfa4">
    <tabColor theme="6" tint="0.39997558519241921"/>
    <pageSetUpPr fitToPage="1"/>
  </sheetPr>
  <dimension ref="A1:AB18"/>
  <sheetViews>
    <sheetView topLeftCell="C1" zoomScaleNormal="100" workbookViewId="0">
      <pane ySplit="1" topLeftCell="A2" activePane="bottomLeft" state="frozen"/>
      <selection pane="bottomLeft" activeCell="F4" sqref="F4"/>
    </sheetView>
  </sheetViews>
  <sheetFormatPr defaultColWidth="0" defaultRowHeight="14.4" zeroHeight="1"/>
  <cols>
    <col min="1" max="1" width="4.6640625" customWidth="1"/>
    <col min="2" max="2" width="4.6640625" style="21" customWidth="1"/>
    <col min="3" max="10" width="16.6640625" customWidth="1"/>
    <col min="11" max="15" width="18.6640625" customWidth="1"/>
    <col min="16" max="16" width="5.88671875" style="10" customWidth="1"/>
    <col min="17" max="17" width="9.109375" style="10" customWidth="1"/>
    <col min="18" max="18" width="37.88671875" style="10" customWidth="1"/>
    <col min="19" max="19" width="5.88671875" style="10" customWidth="1"/>
    <col min="20" max="24" width="9.109375" style="10" customWidth="1"/>
    <col min="25" max="28" width="0" hidden="1" customWidth="1"/>
    <col min="29" max="16384" width="9.109375" hidden="1"/>
  </cols>
  <sheetData>
    <row r="1" spans="1:19" ht="19.5" customHeight="1">
      <c r="A1" s="243" t="s">
        <v>195</v>
      </c>
      <c r="B1" s="244"/>
      <c r="C1" s="244"/>
      <c r="D1" s="244"/>
      <c r="E1" s="244"/>
      <c r="F1" s="244"/>
      <c r="G1" s="244"/>
      <c r="H1" s="244"/>
      <c r="I1" s="244"/>
      <c r="J1" s="244"/>
      <c r="K1" s="244"/>
      <c r="L1" s="244"/>
      <c r="M1" s="244"/>
      <c r="N1" s="244"/>
      <c r="O1" s="244"/>
      <c r="P1" s="244"/>
      <c r="Q1" s="244"/>
      <c r="R1" s="244"/>
      <c r="S1" s="245"/>
    </row>
    <row r="2" spans="1:19" ht="22.5" customHeight="1">
      <c r="A2" s="82"/>
      <c r="B2" s="251" t="s">
        <v>193</v>
      </c>
      <c r="C2" s="251"/>
      <c r="D2" s="251"/>
      <c r="E2" s="251"/>
      <c r="F2" s="251"/>
      <c r="G2" s="251"/>
      <c r="H2" s="251"/>
      <c r="I2" s="251"/>
      <c r="J2" s="251"/>
      <c r="K2" s="254" t="s">
        <v>194</v>
      </c>
      <c r="L2" s="255"/>
      <c r="M2" s="255"/>
      <c r="N2" s="255"/>
      <c r="O2" s="255"/>
      <c r="P2" s="18"/>
      <c r="Q2" s="18"/>
      <c r="R2" s="18"/>
      <c r="S2" s="16"/>
    </row>
    <row r="3" spans="1:19" ht="15" customHeight="1">
      <c r="A3" s="252" t="s">
        <v>55</v>
      </c>
      <c r="B3" s="248"/>
      <c r="C3" s="105"/>
      <c r="D3" s="105"/>
      <c r="E3" s="105"/>
      <c r="F3" s="105"/>
      <c r="G3" s="106"/>
      <c r="H3" s="106"/>
      <c r="I3" s="106"/>
      <c r="J3" s="107"/>
      <c r="K3" s="108" t="s">
        <v>152</v>
      </c>
      <c r="L3" s="109" t="s">
        <v>151</v>
      </c>
      <c r="M3" s="109" t="s">
        <v>150</v>
      </c>
      <c r="N3" s="109" t="s">
        <v>149</v>
      </c>
      <c r="O3" s="109" t="s">
        <v>148</v>
      </c>
      <c r="P3" s="18"/>
      <c r="Q3" s="18"/>
      <c r="R3" s="18"/>
      <c r="S3" s="16"/>
    </row>
    <row r="4" spans="1:19" ht="99" customHeight="1">
      <c r="A4" s="252"/>
      <c r="B4" s="249"/>
      <c r="C4" s="110" t="s">
        <v>140</v>
      </c>
      <c r="D4" s="110" t="s">
        <v>141</v>
      </c>
      <c r="E4" s="110" t="s">
        <v>142</v>
      </c>
      <c r="F4" s="110" t="s">
        <v>143</v>
      </c>
      <c r="G4" s="110" t="s">
        <v>144</v>
      </c>
      <c r="H4" s="110" t="s">
        <v>145</v>
      </c>
      <c r="I4" s="110" t="s">
        <v>147</v>
      </c>
      <c r="J4" s="110" t="s">
        <v>146</v>
      </c>
      <c r="K4" s="111" t="s">
        <v>190</v>
      </c>
      <c r="L4" s="112" t="s">
        <v>190</v>
      </c>
      <c r="M4" s="112" t="s">
        <v>190</v>
      </c>
      <c r="N4" s="112" t="s">
        <v>190</v>
      </c>
      <c r="O4" s="112" t="s">
        <v>190</v>
      </c>
      <c r="P4" s="18"/>
      <c r="Q4" s="18"/>
      <c r="R4" s="18"/>
      <c r="S4" s="16"/>
    </row>
    <row r="5" spans="1:19" ht="59.25" customHeight="1">
      <c r="A5" s="252"/>
      <c r="B5" s="250"/>
      <c r="C5" s="113"/>
      <c r="D5" s="113"/>
      <c r="E5" s="113"/>
      <c r="F5" s="113"/>
      <c r="G5" s="114"/>
      <c r="H5" s="114"/>
      <c r="I5" s="114"/>
      <c r="J5" s="115"/>
      <c r="K5" s="111" t="s">
        <v>191</v>
      </c>
      <c r="L5" s="112" t="s">
        <v>191</v>
      </c>
      <c r="M5" s="112" t="s">
        <v>191</v>
      </c>
      <c r="N5" s="112" t="s">
        <v>191</v>
      </c>
      <c r="O5" s="112" t="s">
        <v>191</v>
      </c>
      <c r="P5" s="18"/>
      <c r="Q5" s="83" t="s">
        <v>198</v>
      </c>
      <c r="R5" s="18"/>
      <c r="S5" s="16"/>
    </row>
    <row r="6" spans="1:19" ht="49.65" customHeight="1">
      <c r="A6" s="252"/>
      <c r="B6" s="241" t="s">
        <v>148</v>
      </c>
      <c r="C6" s="231" t="s">
        <v>192</v>
      </c>
      <c r="D6" s="231" t="s">
        <v>192</v>
      </c>
      <c r="E6" s="231" t="s">
        <v>192</v>
      </c>
      <c r="F6" s="231" t="s">
        <v>192</v>
      </c>
      <c r="G6" s="231" t="s">
        <v>192</v>
      </c>
      <c r="H6" s="231" t="s">
        <v>192</v>
      </c>
      <c r="I6" s="231" t="s">
        <v>192</v>
      </c>
      <c r="J6" s="231" t="s">
        <v>192</v>
      </c>
      <c r="K6" s="235" t="s">
        <v>150</v>
      </c>
      <c r="L6" s="237" t="s">
        <v>150</v>
      </c>
      <c r="M6" s="239" t="s">
        <v>149</v>
      </c>
      <c r="N6" s="233" t="s">
        <v>148</v>
      </c>
      <c r="O6" s="233" t="s">
        <v>148</v>
      </c>
      <c r="P6" s="18"/>
      <c r="Q6" s="70" t="s">
        <v>148</v>
      </c>
      <c r="R6" s="118" t="s">
        <v>197</v>
      </c>
      <c r="S6" s="16"/>
    </row>
    <row r="7" spans="1:19" ht="49.65" customHeight="1">
      <c r="A7" s="252"/>
      <c r="B7" s="242"/>
      <c r="C7" s="232"/>
      <c r="D7" s="232"/>
      <c r="E7" s="232"/>
      <c r="F7" s="232"/>
      <c r="G7" s="232"/>
      <c r="H7" s="232"/>
      <c r="I7" s="232"/>
      <c r="J7" s="232"/>
      <c r="K7" s="236"/>
      <c r="L7" s="238"/>
      <c r="M7" s="240"/>
      <c r="N7" s="234"/>
      <c r="O7" s="234"/>
      <c r="P7" s="18"/>
      <c r="Q7" s="69" t="s">
        <v>149</v>
      </c>
      <c r="R7" s="118" t="s">
        <v>196</v>
      </c>
      <c r="S7" s="16"/>
    </row>
    <row r="8" spans="1:19" ht="49.5" customHeight="1">
      <c r="A8" s="252"/>
      <c r="B8" s="241" t="s">
        <v>149</v>
      </c>
      <c r="C8" s="231" t="s">
        <v>192</v>
      </c>
      <c r="D8" s="231" t="s">
        <v>192</v>
      </c>
      <c r="E8" s="231" t="s">
        <v>192</v>
      </c>
      <c r="F8" s="231" t="s">
        <v>192</v>
      </c>
      <c r="G8" s="231" t="s">
        <v>192</v>
      </c>
      <c r="H8" s="231" t="s">
        <v>192</v>
      </c>
      <c r="I8" s="231" t="s">
        <v>192</v>
      </c>
      <c r="J8" s="231" t="s">
        <v>192</v>
      </c>
      <c r="K8" s="246" t="s">
        <v>151</v>
      </c>
      <c r="L8" s="237" t="s">
        <v>150</v>
      </c>
      <c r="M8" s="239" t="s">
        <v>149</v>
      </c>
      <c r="N8" s="233" t="s">
        <v>148</v>
      </c>
      <c r="O8" s="233" t="s">
        <v>148</v>
      </c>
      <c r="P8" s="18"/>
      <c r="Q8" s="68" t="s">
        <v>150</v>
      </c>
      <c r="R8" s="118" t="s">
        <v>199</v>
      </c>
      <c r="S8" s="16"/>
    </row>
    <row r="9" spans="1:19" ht="49.5" customHeight="1">
      <c r="A9" s="252"/>
      <c r="B9" s="242"/>
      <c r="C9" s="232"/>
      <c r="D9" s="232"/>
      <c r="E9" s="232"/>
      <c r="F9" s="232"/>
      <c r="G9" s="232"/>
      <c r="H9" s="232"/>
      <c r="I9" s="232"/>
      <c r="J9" s="232"/>
      <c r="K9" s="247"/>
      <c r="L9" s="238"/>
      <c r="M9" s="240"/>
      <c r="N9" s="234"/>
      <c r="O9" s="234"/>
      <c r="P9" s="18"/>
      <c r="Q9" s="72" t="s">
        <v>151</v>
      </c>
      <c r="R9" s="118" t="s">
        <v>200</v>
      </c>
      <c r="S9" s="16"/>
    </row>
    <row r="10" spans="1:19" ht="99.9" customHeight="1">
      <c r="A10" s="252"/>
      <c r="B10" s="116" t="s">
        <v>150</v>
      </c>
      <c r="C10" s="117" t="s">
        <v>192</v>
      </c>
      <c r="D10" s="117" t="s">
        <v>192</v>
      </c>
      <c r="E10" s="117" t="s">
        <v>192</v>
      </c>
      <c r="F10" s="117" t="s">
        <v>192</v>
      </c>
      <c r="G10" s="117" t="s">
        <v>192</v>
      </c>
      <c r="H10" s="117" t="s">
        <v>192</v>
      </c>
      <c r="I10" s="117" t="s">
        <v>192</v>
      </c>
      <c r="J10" s="117" t="s">
        <v>192</v>
      </c>
      <c r="K10" s="71" t="s">
        <v>151</v>
      </c>
      <c r="L10" s="68" t="s">
        <v>150</v>
      </c>
      <c r="M10" s="68" t="s">
        <v>150</v>
      </c>
      <c r="N10" s="69" t="s">
        <v>149</v>
      </c>
      <c r="O10" s="69" t="s">
        <v>149</v>
      </c>
      <c r="P10" s="18"/>
      <c r="Q10" s="18"/>
      <c r="R10" s="18"/>
      <c r="S10" s="16"/>
    </row>
    <row r="11" spans="1:19" ht="99.9" customHeight="1">
      <c r="A11" s="252"/>
      <c r="B11" s="116" t="s">
        <v>151</v>
      </c>
      <c r="C11" s="117" t="s">
        <v>192</v>
      </c>
      <c r="D11" s="117" t="s">
        <v>192</v>
      </c>
      <c r="E11" s="117" t="s">
        <v>192</v>
      </c>
      <c r="F11" s="117" t="s">
        <v>192</v>
      </c>
      <c r="G11" s="117" t="s">
        <v>192</v>
      </c>
      <c r="H11" s="117" t="s">
        <v>192</v>
      </c>
      <c r="I11" s="117" t="s">
        <v>192</v>
      </c>
      <c r="J11" s="117" t="s">
        <v>192</v>
      </c>
      <c r="K11" s="71" t="s">
        <v>151</v>
      </c>
      <c r="L11" s="72" t="s">
        <v>151</v>
      </c>
      <c r="M11" s="68" t="s">
        <v>150</v>
      </c>
      <c r="N11" s="68" t="s">
        <v>150</v>
      </c>
      <c r="O11" s="68" t="s">
        <v>150</v>
      </c>
      <c r="P11" s="18"/>
      <c r="Q11" s="18"/>
      <c r="R11" s="18"/>
      <c r="S11" s="16"/>
    </row>
    <row r="12" spans="1:19" ht="99.9" customHeight="1">
      <c r="A12" s="253"/>
      <c r="B12" s="116" t="s">
        <v>152</v>
      </c>
      <c r="C12" s="117" t="s">
        <v>192</v>
      </c>
      <c r="D12" s="117" t="s">
        <v>192</v>
      </c>
      <c r="E12" s="117" t="s">
        <v>192</v>
      </c>
      <c r="F12" s="117" t="s">
        <v>192</v>
      </c>
      <c r="G12" s="117" t="s">
        <v>192</v>
      </c>
      <c r="H12" s="117" t="s">
        <v>192</v>
      </c>
      <c r="I12" s="117" t="s">
        <v>192</v>
      </c>
      <c r="J12" s="117" t="s">
        <v>192</v>
      </c>
      <c r="K12" s="71" t="s">
        <v>151</v>
      </c>
      <c r="L12" s="72" t="s">
        <v>151</v>
      </c>
      <c r="M12" s="72" t="s">
        <v>151</v>
      </c>
      <c r="N12" s="72" t="s">
        <v>151</v>
      </c>
      <c r="O12" s="68" t="s">
        <v>150</v>
      </c>
      <c r="P12" s="48"/>
      <c r="Q12" s="48"/>
      <c r="R12" s="48"/>
      <c r="S12" s="49"/>
    </row>
    <row r="13" spans="1:19" s="10" customFormat="1">
      <c r="B13" s="26"/>
    </row>
    <row r="14" spans="1:19" s="10" customFormat="1">
      <c r="B14" s="26"/>
    </row>
    <row r="15" spans="1:19" s="10" customFormat="1">
      <c r="B15" s="26"/>
    </row>
    <row r="16" spans="1:19" s="10" customFormat="1">
      <c r="B16" s="26"/>
    </row>
    <row r="17" spans="2:2" s="10" customFormat="1">
      <c r="B17" s="26"/>
    </row>
    <row r="18" spans="2:2" s="10" customFormat="1">
      <c r="B18" s="26"/>
    </row>
  </sheetData>
  <mergeCells count="33">
    <mergeCell ref="A1:S1"/>
    <mergeCell ref="K8:K9"/>
    <mergeCell ref="L8:L9"/>
    <mergeCell ref="M8:M9"/>
    <mergeCell ref="N8:N9"/>
    <mergeCell ref="O8:O9"/>
    <mergeCell ref="B8:B9"/>
    <mergeCell ref="C8:C9"/>
    <mergeCell ref="E8:E9"/>
    <mergeCell ref="D8:D9"/>
    <mergeCell ref="J8:J9"/>
    <mergeCell ref="F8:F9"/>
    <mergeCell ref="B3:B5"/>
    <mergeCell ref="B2:J2"/>
    <mergeCell ref="A3:A12"/>
    <mergeCell ref="K2:O2"/>
    <mergeCell ref="B6:B7"/>
    <mergeCell ref="C6:C7"/>
    <mergeCell ref="D6:D7"/>
    <mergeCell ref="E6:E7"/>
    <mergeCell ref="F6:F7"/>
    <mergeCell ref="O6:O7"/>
    <mergeCell ref="J6:J7"/>
    <mergeCell ref="K6:K7"/>
    <mergeCell ref="L6:L7"/>
    <mergeCell ref="M6:M7"/>
    <mergeCell ref="N6:N7"/>
    <mergeCell ref="G6:G7"/>
    <mergeCell ref="H6:H7"/>
    <mergeCell ref="I6:I7"/>
    <mergeCell ref="I8:I9"/>
    <mergeCell ref="H8:H9"/>
    <mergeCell ref="G8:G9"/>
  </mergeCells>
  <dataValidations count="13">
    <dataValidation allowBlank="1" showInputMessage="1" showErrorMessage="1" promptTitle="Likelihood Description" prompt="Describe qualitatively the probability of a &quot;rare&quot; risk event occurring." sqref="K4"/>
    <dataValidation allowBlank="1" showInputMessage="1" showErrorMessage="1" promptTitle="Likelihood Description" prompt="Describe qualitatively the probability of a &quot;unlikely&quot; risk event occurring." sqref="L4"/>
    <dataValidation allowBlank="1" showInputMessage="1" showErrorMessage="1" promptTitle="Likelihood Description" prompt="Describe qualitatively the probability of a &quot;possible&quot; risk event occurring." sqref="M4"/>
    <dataValidation allowBlank="1" showInputMessage="1" showErrorMessage="1" promptTitle="Likelihood Description" prompt="Describe qualitatively the probability of a &quot;likely&quot; risk event occurring." sqref="N4"/>
    <dataValidation allowBlank="1" showInputMessage="1" showErrorMessage="1" promptTitle="Likelihood Description" prompt="Describe qualitatively the probability of an &quot;almost certain&quot; risk event occurring." sqref="O4"/>
    <dataValidation allowBlank="1" showInputMessage="1" showErrorMessage="1" promptTitle="Likelihood Description" prompt="Describe quantitatively the probability of a &quot;rare&quot; risk event occurring." sqref="K5"/>
    <dataValidation allowBlank="1" showInputMessage="1" showErrorMessage="1" promptTitle="Likelihood Description" prompt="Describe quantitatively the probability of a &quot;unlikely&quot; risk event occurring." sqref="L5"/>
    <dataValidation allowBlank="1" showInputMessage="1" showErrorMessage="1" promptTitle="Likelihood Description" prompt="Describe quantitatively the probability of a &quot;possible&quot; risk event occurring." sqref="M5"/>
    <dataValidation allowBlank="1" showInputMessage="1" showErrorMessage="1" promptTitle="Likelihood Description" prompt="Describe quantitatively the probability of a &quot;likely&quot; risk event occurring." sqref="N5"/>
    <dataValidation allowBlank="1" showInputMessage="1" showErrorMessage="1" promptTitle="Likelihood Description" prompt="Describe quantitatively the probability of an &quot;almost certain&quot; risk event occurring." sqref="O5"/>
    <dataValidation allowBlank="1" showInputMessage="1" showErrorMessage="1" promptTitle="Risk Category" prompt="Enter a risk category to measure your risks against. " sqref="C4:J4"/>
    <dataValidation allowBlank="1" showInputMessage="1" showErrorMessage="1" promptTitle="Impact Description" prompt="Describe the impact of the risk event, based on the respective risk category and level of impact. " sqref="C6:J6 C8:J8 C10:J12"/>
    <dataValidation allowBlank="1" showInputMessage="1" showErrorMessage="1" promptTitle="Risk Rating" prompt="Enter the definition for the risk rating. " sqref="R6:R9"/>
  </dataValidations>
  <pageMargins left="0.70866141732283472" right="0.70866141732283472" top="0.74803149606299213" bottom="0.74803149606299213" header="0.31496062992125984" footer="0.31496062992125984"/>
  <pageSetup scale="41" orientation="landscape" r:id="rId1"/>
</worksheet>
</file>

<file path=xl/worksheets/sheet6.xml><?xml version="1.0" encoding="utf-8"?>
<worksheet xmlns="http://schemas.openxmlformats.org/spreadsheetml/2006/main" xmlns:r="http://schemas.openxmlformats.org/officeDocument/2006/relationships">
  <sheetPr codeName="Sayfa5">
    <tabColor theme="6" tint="0.39997558519241921"/>
    <pageSetUpPr fitToPage="1"/>
  </sheetPr>
  <dimension ref="A1:K113"/>
  <sheetViews>
    <sheetView zoomScale="80" zoomScaleNormal="80" workbookViewId="0">
      <pane ySplit="14" topLeftCell="A80" activePane="bottomLeft" state="frozen"/>
      <selection pane="bottomLeft" activeCell="A82" sqref="A82:E82"/>
    </sheetView>
  </sheetViews>
  <sheetFormatPr defaultColWidth="0" defaultRowHeight="14.4" zeroHeight="1"/>
  <cols>
    <col min="1" max="1" width="9.6640625" style="95" customWidth="1"/>
    <col min="2" max="2" width="7.5546875" style="95" hidden="1" customWidth="1"/>
    <col min="3" max="3" width="35.6640625" style="95" customWidth="1"/>
    <col min="4" max="4" width="60.6640625" style="95" customWidth="1"/>
    <col min="5" max="5" width="26.5546875" style="95" customWidth="1"/>
    <col min="6" max="10" width="9.109375" style="94" customWidth="1"/>
    <col min="11" max="11" width="0" style="95" hidden="1" customWidth="1"/>
    <col min="12" max="16384" width="9.109375" style="95" hidden="1"/>
  </cols>
  <sheetData>
    <row r="1" spans="1:10" ht="20.100000000000001" customHeight="1">
      <c r="A1" s="256" t="s">
        <v>160</v>
      </c>
      <c r="B1" s="256"/>
      <c r="C1" s="256"/>
      <c r="D1" s="256"/>
      <c r="E1" s="256"/>
    </row>
    <row r="2" spans="1:10" ht="30" customHeight="1">
      <c r="A2" s="119" t="s">
        <v>161</v>
      </c>
      <c r="B2" s="119"/>
      <c r="C2" s="119" t="s">
        <v>203</v>
      </c>
      <c r="D2" s="119" t="s">
        <v>163</v>
      </c>
      <c r="E2" s="119" t="s">
        <v>158</v>
      </c>
    </row>
    <row r="3" spans="1:10" ht="30" customHeight="1" thickBot="1">
      <c r="A3" s="120" t="s">
        <v>162</v>
      </c>
      <c r="B3" s="120"/>
      <c r="C3" s="120" t="s">
        <v>162</v>
      </c>
      <c r="D3" s="120" t="s">
        <v>162</v>
      </c>
      <c r="E3" s="120" t="s">
        <v>164</v>
      </c>
    </row>
    <row r="4" spans="1:10" hidden="1">
      <c r="A4" s="121"/>
      <c r="B4" s="122"/>
      <c r="C4" s="122"/>
      <c r="D4" s="122"/>
      <c r="E4" s="123"/>
    </row>
    <row r="5" spans="1:10" hidden="1">
      <c r="A5" s="121"/>
      <c r="B5" s="122"/>
      <c r="C5" s="122"/>
      <c r="D5" s="122"/>
      <c r="E5" s="124" t="str">
        <f>'GİRİŞ - Kategoriler&amp;Dereceleme'!C4</f>
        <v>Stratejik</v>
      </c>
    </row>
    <row r="6" spans="1:10" hidden="1">
      <c r="A6" s="121" t="s">
        <v>2</v>
      </c>
      <c r="B6" s="122"/>
      <c r="C6" s="122"/>
      <c r="D6" s="122"/>
      <c r="E6" s="123" t="str">
        <f>'GİRİŞ - Kategoriler&amp;Dereceleme'!D4</f>
        <v>Operasyonel</v>
      </c>
    </row>
    <row r="7" spans="1:10" hidden="1">
      <c r="A7" s="121"/>
      <c r="B7" s="122"/>
      <c r="C7" s="122"/>
      <c r="D7" s="122"/>
      <c r="E7" s="123" t="str">
        <f>'GİRİŞ - Kategoriler&amp;Dereceleme'!E4</f>
        <v>İtibar</v>
      </c>
    </row>
    <row r="8" spans="1:10" hidden="1">
      <c r="A8" s="121"/>
      <c r="B8" s="122"/>
      <c r="C8" s="122"/>
      <c r="D8" s="122"/>
      <c r="E8" s="123" t="str">
        <f>'GİRİŞ - Kategoriler&amp;Dereceleme'!F4</f>
        <v>Finansal</v>
      </c>
    </row>
    <row r="9" spans="1:10" hidden="1">
      <c r="A9" s="121"/>
      <c r="B9" s="122"/>
      <c r="C9" s="122"/>
      <c r="D9" s="122"/>
      <c r="E9" s="123" t="str">
        <f>'GİRİŞ - Kategoriler&amp;Dereceleme'!G4</f>
        <v>Yasal/Uygunluk</v>
      </c>
    </row>
    <row r="10" spans="1:10" hidden="1">
      <c r="A10" s="121"/>
      <c r="B10" s="122"/>
      <c r="C10" s="122"/>
      <c r="D10" s="122"/>
      <c r="E10" s="123" t="str">
        <f>'GİRİŞ - Kategoriler&amp;Dereceleme'!H4</f>
        <v>Bilgi Sistemleri</v>
      </c>
    </row>
    <row r="11" spans="1:10" hidden="1">
      <c r="A11" s="121"/>
      <c r="B11" s="122"/>
      <c r="C11" s="122"/>
      <c r="D11" s="122"/>
      <c r="E11" s="123" t="str">
        <f>'GİRİŞ - Kategoriler&amp;Dereceleme'!I4</f>
        <v>Raporlamalar</v>
      </c>
    </row>
    <row r="12" spans="1:10" hidden="1">
      <c r="A12" s="121"/>
      <c r="B12" s="122"/>
      <c r="C12" s="122"/>
      <c r="D12" s="122"/>
      <c r="E12" s="123" t="str">
        <f>'GİRİŞ - Kategoriler&amp;Dereceleme'!J4</f>
        <v>Sağlık ve güvenlik</v>
      </c>
    </row>
    <row r="13" spans="1:10" hidden="1">
      <c r="A13" s="121"/>
      <c r="B13" s="122"/>
      <c r="C13" s="122"/>
      <c r="D13" s="122"/>
      <c r="E13" s="123" t="s">
        <v>340</v>
      </c>
    </row>
    <row r="14" spans="1:10" hidden="1">
      <c r="A14" s="121"/>
      <c r="B14" s="122"/>
      <c r="C14" s="122"/>
      <c r="D14" s="122"/>
      <c r="E14" s="123" t="s">
        <v>341</v>
      </c>
    </row>
    <row r="15" spans="1:10" s="127" customFormat="1" ht="53.25" customHeight="1">
      <c r="A15" s="90">
        <v>1</v>
      </c>
      <c r="B15" s="91"/>
      <c r="C15" s="92" t="s">
        <v>355</v>
      </c>
      <c r="D15" s="190" t="s">
        <v>358</v>
      </c>
      <c r="E15" s="93" t="s">
        <v>146</v>
      </c>
      <c r="F15" s="126"/>
      <c r="G15" s="126"/>
      <c r="H15" s="126"/>
      <c r="I15" s="126"/>
      <c r="J15" s="126"/>
    </row>
    <row r="16" spans="1:10" s="127" customFormat="1" ht="38.25" customHeight="1">
      <c r="A16" s="90">
        <v>2</v>
      </c>
      <c r="B16" s="91"/>
      <c r="C16" s="92" t="s">
        <v>356</v>
      </c>
      <c r="D16" s="92" t="s">
        <v>357</v>
      </c>
      <c r="E16" s="93" t="s">
        <v>146</v>
      </c>
      <c r="F16" s="126"/>
      <c r="G16" s="126"/>
      <c r="H16" s="126"/>
      <c r="I16" s="126"/>
      <c r="J16" s="126"/>
    </row>
    <row r="17" spans="1:10" s="127" customFormat="1" ht="36.75" customHeight="1">
      <c r="A17" s="90">
        <v>3</v>
      </c>
      <c r="B17" s="91"/>
      <c r="C17" s="92" t="s">
        <v>346</v>
      </c>
      <c r="D17" s="92" t="s">
        <v>347</v>
      </c>
      <c r="E17" s="93" t="s">
        <v>144</v>
      </c>
      <c r="F17" s="126"/>
      <c r="G17" s="126"/>
      <c r="H17" s="126"/>
      <c r="I17" s="126"/>
      <c r="J17" s="126"/>
    </row>
    <row r="18" spans="1:10" s="127" customFormat="1" ht="43.5" customHeight="1">
      <c r="A18" s="90">
        <v>4</v>
      </c>
      <c r="B18" s="91"/>
      <c r="C18" s="92" t="s">
        <v>359</v>
      </c>
      <c r="D18" s="92" t="s">
        <v>360</v>
      </c>
      <c r="E18" s="93" t="s">
        <v>144</v>
      </c>
      <c r="F18" s="126"/>
      <c r="G18" s="126"/>
      <c r="H18" s="126"/>
      <c r="I18" s="126"/>
      <c r="J18" s="126"/>
    </row>
    <row r="19" spans="1:10" s="127" customFormat="1" ht="30" customHeight="1">
      <c r="A19" s="90">
        <v>5</v>
      </c>
      <c r="B19" s="91"/>
      <c r="C19" s="92" t="s">
        <v>368</v>
      </c>
      <c r="D19" t="s">
        <v>379</v>
      </c>
      <c r="E19" s="93" t="s">
        <v>141</v>
      </c>
      <c r="F19" s="126"/>
      <c r="G19" s="126"/>
      <c r="H19" s="126"/>
      <c r="I19" s="126"/>
      <c r="J19" s="126"/>
    </row>
    <row r="20" spans="1:10" s="127" customFormat="1" ht="60" customHeight="1">
      <c r="A20" s="90">
        <v>6</v>
      </c>
      <c r="B20" s="91"/>
      <c r="C20" s="92" t="s">
        <v>369</v>
      </c>
      <c r="D20" s="92" t="s">
        <v>378</v>
      </c>
      <c r="E20" s="93" t="s">
        <v>340</v>
      </c>
      <c r="F20" s="126"/>
      <c r="G20" s="126"/>
      <c r="H20" s="126"/>
      <c r="I20" s="126"/>
      <c r="J20" s="126"/>
    </row>
    <row r="21" spans="1:10" s="127" customFormat="1" ht="51.75" customHeight="1">
      <c r="A21" s="90">
        <v>7</v>
      </c>
      <c r="B21" s="91"/>
      <c r="C21" s="92" t="s">
        <v>370</v>
      </c>
      <c r="D21" s="92" t="s">
        <v>377</v>
      </c>
      <c r="E21" s="93" t="s">
        <v>141</v>
      </c>
      <c r="F21" s="126"/>
      <c r="G21" s="126"/>
      <c r="H21" s="126"/>
      <c r="I21" s="126"/>
      <c r="J21" s="126"/>
    </row>
    <row r="22" spans="1:10" s="127" customFormat="1" ht="67.5" customHeight="1">
      <c r="A22" s="90">
        <v>8</v>
      </c>
      <c r="B22" s="91"/>
      <c r="C22" s="92" t="s">
        <v>371</v>
      </c>
      <c r="D22" s="92" t="s">
        <v>376</v>
      </c>
      <c r="E22" s="93" t="s">
        <v>145</v>
      </c>
      <c r="F22" s="126"/>
      <c r="G22" s="126"/>
      <c r="H22" s="126"/>
      <c r="I22" s="126"/>
      <c r="J22" s="126"/>
    </row>
    <row r="23" spans="1:10" ht="30" customHeight="1">
      <c r="A23" s="90">
        <v>9</v>
      </c>
      <c r="B23" s="91"/>
      <c r="C23" s="92" t="s">
        <v>372</v>
      </c>
      <c r="D23" s="92" t="s">
        <v>375</v>
      </c>
      <c r="E23" s="93" t="s">
        <v>143</v>
      </c>
    </row>
    <row r="24" spans="1:10" ht="30" customHeight="1">
      <c r="A24" s="90">
        <v>10</v>
      </c>
      <c r="B24" s="91"/>
      <c r="C24" s="92" t="s">
        <v>373</v>
      </c>
      <c r="D24" s="92" t="s">
        <v>374</v>
      </c>
      <c r="E24" s="93" t="s">
        <v>141</v>
      </c>
    </row>
    <row r="25" spans="1:10" ht="30" customHeight="1">
      <c r="A25" s="90">
        <v>11</v>
      </c>
      <c r="B25" s="91"/>
      <c r="C25" s="92" t="s">
        <v>398</v>
      </c>
      <c r="D25" s="92" t="s">
        <v>399</v>
      </c>
      <c r="E25" s="93" t="s">
        <v>143</v>
      </c>
    </row>
    <row r="26" spans="1:10" ht="45.75" customHeight="1">
      <c r="A26" s="90">
        <v>12</v>
      </c>
      <c r="B26" s="91"/>
      <c r="C26" s="92" t="s">
        <v>400</v>
      </c>
      <c r="D26" s="92" t="s">
        <v>401</v>
      </c>
      <c r="E26" s="93" t="s">
        <v>341</v>
      </c>
    </row>
    <row r="27" spans="1:10" ht="30" customHeight="1">
      <c r="A27" s="90">
        <v>13</v>
      </c>
      <c r="B27" s="91"/>
      <c r="C27" s="92" t="s">
        <v>402</v>
      </c>
      <c r="D27" s="92" t="s">
        <v>403</v>
      </c>
      <c r="E27" s="93" t="s">
        <v>144</v>
      </c>
    </row>
    <row r="28" spans="1:10" ht="30" customHeight="1">
      <c r="A28" s="90">
        <v>14</v>
      </c>
      <c r="B28" s="91"/>
      <c r="C28" s="92" t="s">
        <v>404</v>
      </c>
      <c r="D28" s="92" t="s">
        <v>405</v>
      </c>
      <c r="E28" s="93" t="s">
        <v>141</v>
      </c>
    </row>
    <row r="29" spans="1:10" ht="30" customHeight="1">
      <c r="A29" s="90">
        <v>15</v>
      </c>
      <c r="B29" s="91"/>
      <c r="C29" s="92" t="s">
        <v>406</v>
      </c>
      <c r="D29" s="92" t="s">
        <v>407</v>
      </c>
      <c r="E29" s="93" t="s">
        <v>144</v>
      </c>
    </row>
    <row r="30" spans="1:10" ht="30" customHeight="1">
      <c r="A30" s="90">
        <v>16</v>
      </c>
      <c r="B30" s="91"/>
      <c r="C30" s="92" t="s">
        <v>408</v>
      </c>
      <c r="D30" s="92" t="s">
        <v>409</v>
      </c>
      <c r="E30" s="93" t="s">
        <v>341</v>
      </c>
    </row>
    <row r="31" spans="1:10" ht="39" customHeight="1">
      <c r="A31" s="90">
        <v>17</v>
      </c>
      <c r="B31" s="91"/>
      <c r="C31" s="92" t="s">
        <v>410</v>
      </c>
      <c r="D31" s="92" t="s">
        <v>411</v>
      </c>
      <c r="E31" s="93" t="s">
        <v>341</v>
      </c>
    </row>
    <row r="32" spans="1:10" ht="53.25" customHeight="1">
      <c r="A32" s="90">
        <v>18</v>
      </c>
      <c r="B32" s="91"/>
      <c r="C32" s="192" t="s">
        <v>412</v>
      </c>
      <c r="D32" s="194" t="s">
        <v>413</v>
      </c>
      <c r="E32" s="193" t="s">
        <v>143</v>
      </c>
    </row>
    <row r="33" spans="1:5" ht="30" customHeight="1">
      <c r="A33" s="90">
        <v>19</v>
      </c>
      <c r="B33" s="91"/>
      <c r="C33" s="92" t="s">
        <v>414</v>
      </c>
      <c r="D33" s="92" t="s">
        <v>415</v>
      </c>
      <c r="E33" s="93" t="s">
        <v>340</v>
      </c>
    </row>
    <row r="34" spans="1:5" ht="30" customHeight="1">
      <c r="A34" s="90">
        <v>20</v>
      </c>
      <c r="B34" s="91"/>
      <c r="C34" s="92" t="s">
        <v>416</v>
      </c>
      <c r="D34" s="92" t="s">
        <v>417</v>
      </c>
      <c r="E34" s="93" t="s">
        <v>143</v>
      </c>
    </row>
    <row r="35" spans="1:5" ht="54" customHeight="1">
      <c r="A35" s="90">
        <v>21</v>
      </c>
      <c r="B35" s="91"/>
      <c r="C35" s="92" t="s">
        <v>418</v>
      </c>
      <c r="D35" s="92" t="s">
        <v>419</v>
      </c>
      <c r="E35" s="93" t="s">
        <v>341</v>
      </c>
    </row>
    <row r="36" spans="1:5" ht="30" customHeight="1">
      <c r="A36" s="90">
        <v>22</v>
      </c>
      <c r="B36" s="91"/>
      <c r="C36" s="92" t="s">
        <v>416</v>
      </c>
      <c r="D36" s="92" t="s">
        <v>420</v>
      </c>
      <c r="E36" s="93" t="s">
        <v>341</v>
      </c>
    </row>
    <row r="37" spans="1:5" ht="30" customHeight="1">
      <c r="A37" s="90">
        <v>23</v>
      </c>
      <c r="B37" s="91"/>
      <c r="C37" s="92" t="s">
        <v>416</v>
      </c>
      <c r="D37" s="92" t="s">
        <v>421</v>
      </c>
      <c r="E37" s="93" t="s">
        <v>147</v>
      </c>
    </row>
    <row r="38" spans="1:5" ht="30" customHeight="1">
      <c r="A38" s="90">
        <v>24</v>
      </c>
      <c r="B38" s="91"/>
      <c r="C38" s="92" t="s">
        <v>418</v>
      </c>
      <c r="D38" s="92" t="s">
        <v>422</v>
      </c>
      <c r="E38" s="93" t="s">
        <v>141</v>
      </c>
    </row>
    <row r="39" spans="1:5" ht="30" customHeight="1">
      <c r="A39" s="90">
        <v>25</v>
      </c>
      <c r="B39" s="91"/>
      <c r="C39" s="92" t="s">
        <v>423</v>
      </c>
      <c r="D39" s="92" t="s">
        <v>424</v>
      </c>
      <c r="E39" s="93" t="s">
        <v>341</v>
      </c>
    </row>
    <row r="40" spans="1:5" ht="30" customHeight="1">
      <c r="A40" s="90">
        <v>26</v>
      </c>
      <c r="B40" s="91"/>
      <c r="C40" s="92" t="s">
        <v>423</v>
      </c>
      <c r="D40" s="92" t="s">
        <v>425</v>
      </c>
      <c r="E40" s="93" t="s">
        <v>341</v>
      </c>
    </row>
    <row r="41" spans="1:5" ht="30" customHeight="1">
      <c r="A41" s="90">
        <v>27</v>
      </c>
      <c r="B41" s="91"/>
      <c r="C41" s="92" t="s">
        <v>460</v>
      </c>
      <c r="D41" s="92" t="s">
        <v>461</v>
      </c>
      <c r="E41" s="93" t="s">
        <v>144</v>
      </c>
    </row>
    <row r="42" spans="1:5" ht="30" customHeight="1">
      <c r="A42" s="90">
        <v>28</v>
      </c>
      <c r="B42" s="91"/>
      <c r="C42" s="92" t="s">
        <v>462</v>
      </c>
      <c r="D42" s="92" t="s">
        <v>463</v>
      </c>
      <c r="E42" s="93" t="s">
        <v>141</v>
      </c>
    </row>
    <row r="43" spans="1:5" ht="30" customHeight="1">
      <c r="A43" s="90">
        <v>29</v>
      </c>
      <c r="B43" s="91"/>
      <c r="C43" s="92" t="s">
        <v>464</v>
      </c>
      <c r="D43" s="92" t="s">
        <v>465</v>
      </c>
      <c r="E43" s="93" t="s">
        <v>146</v>
      </c>
    </row>
    <row r="44" spans="1:5" ht="30" customHeight="1">
      <c r="A44" s="90">
        <v>30</v>
      </c>
      <c r="B44" s="91"/>
      <c r="C44" s="92" t="s">
        <v>466</v>
      </c>
      <c r="D44" s="92" t="s">
        <v>467</v>
      </c>
      <c r="E44" s="93" t="s">
        <v>144</v>
      </c>
    </row>
    <row r="45" spans="1:5" ht="30" customHeight="1">
      <c r="A45" s="90">
        <v>31</v>
      </c>
      <c r="B45" s="91"/>
      <c r="C45" s="92" t="s">
        <v>468</v>
      </c>
      <c r="D45" s="92" t="s">
        <v>469</v>
      </c>
      <c r="E45" s="93" t="s">
        <v>141</v>
      </c>
    </row>
    <row r="46" spans="1:5" ht="30" customHeight="1">
      <c r="A46" s="90">
        <v>32</v>
      </c>
      <c r="B46" s="91"/>
      <c r="C46" s="92" t="s">
        <v>470</v>
      </c>
      <c r="D46" s="92" t="s">
        <v>471</v>
      </c>
      <c r="E46" s="93" t="s">
        <v>141</v>
      </c>
    </row>
    <row r="47" spans="1:5" ht="30" customHeight="1">
      <c r="A47" s="90">
        <v>33</v>
      </c>
      <c r="B47" s="91"/>
      <c r="C47" s="92" t="s">
        <v>489</v>
      </c>
      <c r="D47" s="92" t="s">
        <v>490</v>
      </c>
      <c r="E47" s="93" t="s">
        <v>144</v>
      </c>
    </row>
    <row r="48" spans="1:5" ht="28.5" customHeight="1">
      <c r="A48" s="90">
        <v>34</v>
      </c>
      <c r="B48" s="91"/>
      <c r="C48" s="92" t="s">
        <v>491</v>
      </c>
      <c r="D48" s="92" t="s">
        <v>492</v>
      </c>
      <c r="E48" s="93" t="s">
        <v>144</v>
      </c>
    </row>
    <row r="49" spans="1:5" ht="30" customHeight="1">
      <c r="A49" s="90">
        <v>35</v>
      </c>
      <c r="B49" s="91"/>
      <c r="C49" s="92" t="s">
        <v>493</v>
      </c>
      <c r="D49" s="92" t="s">
        <v>494</v>
      </c>
      <c r="E49" s="93" t="s">
        <v>144</v>
      </c>
    </row>
    <row r="50" spans="1:5" ht="30" customHeight="1">
      <c r="A50" s="90">
        <v>36</v>
      </c>
      <c r="B50" s="91"/>
      <c r="C50" s="92" t="s">
        <v>495</v>
      </c>
      <c r="D50" s="92" t="s">
        <v>496</v>
      </c>
      <c r="E50" s="93" t="s">
        <v>144</v>
      </c>
    </row>
    <row r="51" spans="1:5" ht="30" customHeight="1">
      <c r="A51" s="90">
        <v>37</v>
      </c>
      <c r="B51" s="91"/>
      <c r="C51" s="92" t="s">
        <v>497</v>
      </c>
      <c r="D51" s="92" t="s">
        <v>498</v>
      </c>
      <c r="E51" s="93" t="s">
        <v>144</v>
      </c>
    </row>
    <row r="52" spans="1:5" ht="42" customHeight="1">
      <c r="A52" s="90">
        <v>38</v>
      </c>
      <c r="B52" s="91"/>
      <c r="C52" s="92" t="s">
        <v>499</v>
      </c>
      <c r="D52" s="92" t="s">
        <v>500</v>
      </c>
      <c r="E52" s="93" t="s">
        <v>144</v>
      </c>
    </row>
    <row r="53" spans="1:5" ht="30" customHeight="1">
      <c r="A53" s="90">
        <v>39</v>
      </c>
      <c r="B53" s="91"/>
      <c r="C53" s="92" t="s">
        <v>516</v>
      </c>
      <c r="D53" s="92" t="s">
        <v>521</v>
      </c>
      <c r="E53" s="93" t="s">
        <v>341</v>
      </c>
    </row>
    <row r="54" spans="1:5" ht="30" customHeight="1">
      <c r="A54" s="90">
        <v>40</v>
      </c>
      <c r="B54" s="91"/>
      <c r="C54" s="92" t="s">
        <v>518</v>
      </c>
      <c r="D54" s="92" t="s">
        <v>519</v>
      </c>
      <c r="E54" s="93" t="s">
        <v>146</v>
      </c>
    </row>
    <row r="55" spans="1:5" ht="30" customHeight="1">
      <c r="A55" s="90">
        <v>41</v>
      </c>
      <c r="B55" s="91"/>
      <c r="C55" s="92" t="s">
        <v>525</v>
      </c>
      <c r="D55" s="190" t="s">
        <v>526</v>
      </c>
      <c r="E55" s="93" t="s">
        <v>146</v>
      </c>
    </row>
    <row r="56" spans="1:5" ht="30" customHeight="1">
      <c r="A56" s="90">
        <v>42</v>
      </c>
      <c r="B56" s="91"/>
      <c r="C56" s="92" t="s">
        <v>527</v>
      </c>
      <c r="D56" s="92" t="s">
        <v>528</v>
      </c>
      <c r="E56" s="93" t="s">
        <v>146</v>
      </c>
    </row>
    <row r="57" spans="1:5" ht="30" customHeight="1">
      <c r="A57" s="90">
        <v>43</v>
      </c>
      <c r="B57" s="91"/>
      <c r="C57" s="92" t="s">
        <v>346</v>
      </c>
      <c r="D57" s="92" t="s">
        <v>347</v>
      </c>
      <c r="E57" s="93" t="s">
        <v>146</v>
      </c>
    </row>
    <row r="58" spans="1:5" ht="30" customHeight="1">
      <c r="A58" s="90">
        <v>44</v>
      </c>
      <c r="B58" s="91"/>
      <c r="C58" s="92" t="s">
        <v>529</v>
      </c>
      <c r="D58" s="92" t="s">
        <v>530</v>
      </c>
      <c r="E58" s="93" t="s">
        <v>146</v>
      </c>
    </row>
    <row r="59" spans="1:5" ht="30" customHeight="1">
      <c r="A59" s="90">
        <v>45</v>
      </c>
      <c r="B59" s="91"/>
      <c r="C59" s="92" t="s">
        <v>531</v>
      </c>
      <c r="D59" s="92" t="s">
        <v>532</v>
      </c>
      <c r="E59" s="93" t="s">
        <v>146</v>
      </c>
    </row>
    <row r="60" spans="1:5" ht="30" customHeight="1">
      <c r="A60" s="90">
        <v>46</v>
      </c>
      <c r="B60" s="91"/>
      <c r="C60" s="92" t="s">
        <v>533</v>
      </c>
      <c r="D60" s="92" t="s">
        <v>534</v>
      </c>
      <c r="E60" s="93" t="s">
        <v>146</v>
      </c>
    </row>
    <row r="61" spans="1:5" ht="30" customHeight="1">
      <c r="A61" s="90">
        <v>47</v>
      </c>
      <c r="B61" s="91"/>
      <c r="C61" s="92" t="s">
        <v>535</v>
      </c>
      <c r="D61" s="92" t="s">
        <v>536</v>
      </c>
      <c r="E61" s="93" t="s">
        <v>146</v>
      </c>
    </row>
    <row r="62" spans="1:5" ht="30" customHeight="1">
      <c r="A62" s="90">
        <v>48</v>
      </c>
      <c r="B62" s="91"/>
      <c r="C62" s="92" t="s">
        <v>537</v>
      </c>
      <c r="D62" s="92" t="s">
        <v>538</v>
      </c>
      <c r="E62" s="93" t="s">
        <v>146</v>
      </c>
    </row>
    <row r="63" spans="1:5" ht="30" customHeight="1">
      <c r="A63" s="90">
        <v>49</v>
      </c>
      <c r="B63" s="91"/>
      <c r="C63" s="92" t="s">
        <v>539</v>
      </c>
      <c r="D63" s="92" t="s">
        <v>540</v>
      </c>
      <c r="E63" s="93" t="s">
        <v>146</v>
      </c>
    </row>
    <row r="64" spans="1:5" ht="30" customHeight="1">
      <c r="A64" s="90">
        <v>50</v>
      </c>
      <c r="B64" s="91"/>
      <c r="C64" s="92" t="s">
        <v>541</v>
      </c>
      <c r="D64" s="92" t="s">
        <v>542</v>
      </c>
      <c r="E64" s="93" t="s">
        <v>146</v>
      </c>
    </row>
    <row r="65" spans="1:5" ht="30" customHeight="1">
      <c r="A65" s="90">
        <v>51</v>
      </c>
      <c r="B65" s="91"/>
      <c r="C65" s="92" t="s">
        <v>543</v>
      </c>
      <c r="D65" s="92" t="s">
        <v>544</v>
      </c>
      <c r="E65" s="93" t="s">
        <v>146</v>
      </c>
    </row>
    <row r="66" spans="1:5" ht="30" customHeight="1">
      <c r="A66" s="90">
        <v>52</v>
      </c>
      <c r="B66" s="91"/>
      <c r="C66" s="92" t="s">
        <v>545</v>
      </c>
      <c r="D66" s="92" t="s">
        <v>546</v>
      </c>
      <c r="E66" s="93" t="s">
        <v>146</v>
      </c>
    </row>
    <row r="67" spans="1:5" ht="30" customHeight="1">
      <c r="A67" s="90">
        <v>53</v>
      </c>
      <c r="B67" s="91"/>
      <c r="C67" s="92" t="s">
        <v>564</v>
      </c>
      <c r="D67" s="92" t="s">
        <v>579</v>
      </c>
      <c r="E67" s="93" t="s">
        <v>146</v>
      </c>
    </row>
    <row r="68" spans="1:5" ht="30" customHeight="1">
      <c r="A68" s="90">
        <v>54</v>
      </c>
      <c r="B68" s="91"/>
      <c r="C68" s="92" t="s">
        <v>565</v>
      </c>
      <c r="D68" s="92" t="s">
        <v>578</v>
      </c>
      <c r="E68" s="93" t="s">
        <v>146</v>
      </c>
    </row>
    <row r="69" spans="1:5" ht="30" customHeight="1">
      <c r="A69" s="90">
        <v>55</v>
      </c>
      <c r="B69" s="91"/>
      <c r="C69" s="92" t="s">
        <v>566</v>
      </c>
      <c r="D69" s="92" t="s">
        <v>567</v>
      </c>
      <c r="E69" s="93" t="s">
        <v>146</v>
      </c>
    </row>
    <row r="70" spans="1:5" ht="30" customHeight="1">
      <c r="A70" s="90">
        <v>56</v>
      </c>
      <c r="B70" s="91"/>
      <c r="C70" s="92" t="s">
        <v>568</v>
      </c>
      <c r="D70" s="92" t="s">
        <v>569</v>
      </c>
      <c r="E70" s="93" t="s">
        <v>146</v>
      </c>
    </row>
    <row r="71" spans="1:5" ht="30" customHeight="1">
      <c r="A71" s="90">
        <v>57</v>
      </c>
      <c r="B71" s="91"/>
      <c r="C71" s="92" t="s">
        <v>570</v>
      </c>
      <c r="D71" s="92" t="s">
        <v>571</v>
      </c>
      <c r="E71" s="93" t="s">
        <v>146</v>
      </c>
    </row>
    <row r="72" spans="1:5" ht="30" customHeight="1">
      <c r="A72" s="90">
        <v>58</v>
      </c>
      <c r="B72" s="91"/>
      <c r="C72" s="92" t="s">
        <v>572</v>
      </c>
      <c r="D72" s="92" t="s">
        <v>573</v>
      </c>
      <c r="E72" s="93" t="s">
        <v>146</v>
      </c>
    </row>
    <row r="73" spans="1:5" ht="30" customHeight="1">
      <c r="A73" s="90">
        <v>59</v>
      </c>
      <c r="B73" s="91"/>
      <c r="C73" s="92" t="s">
        <v>574</v>
      </c>
      <c r="D73" s="92" t="s">
        <v>580</v>
      </c>
      <c r="E73" s="93" t="s">
        <v>146</v>
      </c>
    </row>
    <row r="74" spans="1:5" ht="30" customHeight="1">
      <c r="A74" s="90">
        <v>60</v>
      </c>
      <c r="B74" s="91"/>
      <c r="C74" s="92" t="s">
        <v>575</v>
      </c>
      <c r="D74" s="92" t="s">
        <v>576</v>
      </c>
      <c r="E74" s="93" t="s">
        <v>146</v>
      </c>
    </row>
    <row r="75" spans="1:5" ht="30" customHeight="1">
      <c r="A75" s="90">
        <v>61</v>
      </c>
      <c r="B75" s="91"/>
      <c r="C75" s="92" t="s">
        <v>577</v>
      </c>
      <c r="D75" s="92" t="s">
        <v>581</v>
      </c>
      <c r="E75" s="93" t="s">
        <v>146</v>
      </c>
    </row>
    <row r="76" spans="1:5" ht="30" customHeight="1">
      <c r="A76" s="90">
        <v>62</v>
      </c>
      <c r="B76" s="91"/>
      <c r="C76" s="92" t="s">
        <v>596</v>
      </c>
      <c r="D76" s="122" t="s">
        <v>597</v>
      </c>
      <c r="E76" s="93" t="s">
        <v>143</v>
      </c>
    </row>
    <row r="77" spans="1:5" ht="30" customHeight="1">
      <c r="A77" s="90">
        <v>63</v>
      </c>
      <c r="B77" s="91"/>
      <c r="C77" s="92" t="s">
        <v>598</v>
      </c>
      <c r="D77" s="92" t="s">
        <v>599</v>
      </c>
      <c r="E77" s="93" t="s">
        <v>341</v>
      </c>
    </row>
    <row r="78" spans="1:5" ht="30" customHeight="1">
      <c r="A78" s="90">
        <v>64</v>
      </c>
      <c r="B78" s="91"/>
      <c r="C78" s="92" t="s">
        <v>600</v>
      </c>
      <c r="D78" s="92" t="s">
        <v>601</v>
      </c>
      <c r="E78" s="93" t="s">
        <v>142</v>
      </c>
    </row>
    <row r="79" spans="1:5" ht="30" customHeight="1">
      <c r="A79" s="90">
        <v>65</v>
      </c>
      <c r="B79" s="91"/>
      <c r="C79" s="92" t="s">
        <v>625</v>
      </c>
      <c r="D79" s="92" t="s">
        <v>626</v>
      </c>
      <c r="E79" s="93" t="s">
        <v>142</v>
      </c>
    </row>
    <row r="80" spans="1:5" ht="30" customHeight="1">
      <c r="A80" s="90">
        <v>66</v>
      </c>
      <c r="B80" s="91"/>
      <c r="C80" s="92" t="s">
        <v>602</v>
      </c>
      <c r="D80" s="92" t="s">
        <v>603</v>
      </c>
      <c r="E80" s="93" t="s">
        <v>340</v>
      </c>
    </row>
    <row r="81" spans="1:5" ht="30" customHeight="1">
      <c r="A81" s="90">
        <v>67</v>
      </c>
      <c r="B81" s="91"/>
      <c r="C81" s="92" t="s">
        <v>604</v>
      </c>
      <c r="D81" s="92" t="s">
        <v>605</v>
      </c>
      <c r="E81" s="93" t="s">
        <v>340</v>
      </c>
    </row>
    <row r="82" spans="1:5" ht="30" customHeight="1">
      <c r="A82" s="90"/>
      <c r="B82" s="91"/>
      <c r="C82" s="92"/>
      <c r="D82" s="92"/>
      <c r="E82" s="93"/>
    </row>
    <row r="83" spans="1:5" ht="30" customHeight="1">
      <c r="A83" s="90"/>
      <c r="B83" s="91"/>
      <c r="C83" s="92"/>
      <c r="D83" s="92"/>
      <c r="E83" s="93"/>
    </row>
    <row r="84" spans="1:5" ht="30" customHeight="1">
      <c r="A84" s="90"/>
      <c r="B84" s="91"/>
      <c r="C84" s="92"/>
      <c r="D84" s="92"/>
      <c r="E84" s="93"/>
    </row>
    <row r="85" spans="1:5" ht="30" customHeight="1">
      <c r="A85" s="90"/>
      <c r="B85" s="91"/>
      <c r="C85" s="92"/>
      <c r="D85" s="92"/>
      <c r="E85" s="93"/>
    </row>
    <row r="86" spans="1:5" ht="30" customHeight="1">
      <c r="A86" s="90"/>
      <c r="B86" s="91"/>
      <c r="C86" s="92"/>
      <c r="D86" s="92"/>
      <c r="E86" s="93"/>
    </row>
    <row r="87" spans="1:5" ht="30" customHeight="1">
      <c r="A87" s="90"/>
      <c r="B87" s="91"/>
      <c r="C87" s="92"/>
      <c r="D87" s="92"/>
      <c r="E87" s="93"/>
    </row>
    <row r="88" spans="1:5" ht="30" customHeight="1">
      <c r="A88" s="90"/>
      <c r="B88" s="91"/>
      <c r="C88" s="92"/>
      <c r="D88" s="92"/>
      <c r="E88" s="93"/>
    </row>
    <row r="89" spans="1:5" ht="30" customHeight="1">
      <c r="A89" s="90"/>
      <c r="B89" s="91"/>
      <c r="C89" s="92"/>
      <c r="D89" s="92"/>
      <c r="E89" s="93"/>
    </row>
    <row r="90" spans="1:5" ht="30" customHeight="1">
      <c r="A90" s="90"/>
      <c r="B90" s="91"/>
      <c r="C90" s="92"/>
      <c r="D90" s="92"/>
      <c r="E90" s="93"/>
    </row>
    <row r="91" spans="1:5" ht="30" customHeight="1">
      <c r="A91" s="90"/>
      <c r="B91" s="91"/>
      <c r="C91" s="92"/>
      <c r="D91" s="92"/>
      <c r="E91" s="93"/>
    </row>
    <row r="92" spans="1:5" ht="30" customHeight="1">
      <c r="A92" s="90"/>
      <c r="B92" s="91"/>
      <c r="C92" s="92"/>
      <c r="D92" s="92"/>
      <c r="E92" s="93"/>
    </row>
    <row r="93" spans="1:5" ht="30" customHeight="1">
      <c r="A93" s="90"/>
      <c r="B93" s="91"/>
      <c r="C93" s="92"/>
      <c r="D93" s="92"/>
      <c r="E93" s="93"/>
    </row>
    <row r="94" spans="1:5" ht="30" customHeight="1">
      <c r="A94" s="90"/>
      <c r="B94" s="91"/>
      <c r="C94" s="92"/>
      <c r="D94" s="92"/>
      <c r="E94" s="93"/>
    </row>
    <row r="95" spans="1:5" ht="30" customHeight="1">
      <c r="A95" s="90"/>
      <c r="B95" s="91"/>
      <c r="C95" s="92"/>
      <c r="D95" s="92"/>
      <c r="E95" s="93"/>
    </row>
    <row r="96" spans="1:5" ht="30" customHeight="1">
      <c r="A96" s="90"/>
      <c r="B96" s="91"/>
      <c r="C96" s="92"/>
      <c r="D96" s="92"/>
      <c r="E96" s="93"/>
    </row>
    <row r="97" spans="1:5" ht="30" customHeight="1">
      <c r="A97" s="90"/>
      <c r="B97" s="91"/>
      <c r="C97" s="92"/>
      <c r="D97" s="92"/>
      <c r="E97" s="93"/>
    </row>
    <row r="98" spans="1:5" ht="30" customHeight="1">
      <c r="A98" s="90"/>
      <c r="B98" s="91"/>
      <c r="C98" s="92"/>
      <c r="D98" s="92"/>
      <c r="E98" s="93"/>
    </row>
    <row r="99" spans="1:5" ht="30" customHeight="1">
      <c r="A99" s="90"/>
      <c r="B99" s="91"/>
      <c r="C99" s="92"/>
      <c r="D99" s="92"/>
      <c r="E99" s="93"/>
    </row>
    <row r="100" spans="1:5">
      <c r="A100" s="128"/>
      <c r="B100" s="129"/>
      <c r="C100" s="129"/>
      <c r="D100" s="129"/>
      <c r="E100" s="129"/>
    </row>
    <row r="101" spans="1:5">
      <c r="A101" s="94"/>
      <c r="B101" s="94"/>
      <c r="C101" s="94"/>
      <c r="D101" s="94"/>
      <c r="E101" s="94"/>
    </row>
    <row r="102" spans="1:5">
      <c r="A102" s="94"/>
      <c r="B102" s="94"/>
      <c r="C102" s="94"/>
      <c r="D102" s="94"/>
      <c r="E102" s="94"/>
    </row>
    <row r="103" spans="1:5">
      <c r="A103" s="94"/>
      <c r="B103" s="94"/>
      <c r="C103" s="94"/>
      <c r="D103" s="94"/>
      <c r="E103" s="94"/>
    </row>
    <row r="104" spans="1:5">
      <c r="A104" s="94"/>
      <c r="B104" s="94"/>
      <c r="C104" s="94"/>
      <c r="D104" s="94"/>
      <c r="E104" s="94"/>
    </row>
    <row r="105" spans="1:5">
      <c r="A105" s="94"/>
      <c r="B105" s="94"/>
      <c r="C105" s="94"/>
      <c r="D105" s="94"/>
      <c r="E105" s="94"/>
    </row>
    <row r="106" spans="1:5" hidden="1"/>
    <row r="107" spans="1:5" hidden="1"/>
    <row r="108" spans="1:5" hidden="1"/>
    <row r="109" spans="1:5" hidden="1"/>
    <row r="110" spans="1:5" hidden="1"/>
    <row r="111" spans="1:5" hidden="1"/>
    <row r="112" spans="1:5"/>
    <row r="113"/>
  </sheetData>
  <mergeCells count="1">
    <mergeCell ref="A1:E1"/>
  </mergeCells>
  <dataValidations xWindow="1007" yWindow="621" count="8">
    <dataValidation allowBlank="1" showInputMessage="1" showErrorMessage="1" promptTitle="Risk No" prompt="Riski kolayca tanımlamak için sırayla sayı girin " sqref="A15:A99"/>
    <dataValidation allowBlank="1" showInputMessage="1" showErrorMessage="1" promptTitle="Date" prompt="Enter date in which the risk was identified (MM/DD/YY)" sqref="B15:B99"/>
    <dataValidation allowBlank="1" showInputMessage="1" showErrorMessage="1" promptTitle="Kısa Açıklama" prompt="Kısaca risk olayını tanımlayın" sqref="C17:C18 C21:C31 C34:C52 C57:C99"/>
    <dataValidation allowBlank="1" showInputMessage="1" showErrorMessage="1" promptTitle="Detaylı Risk Açıklaması" prompt="Risk olayını (mevcut olanı veya olabilecek bir durumu) ve olası olumsuz sonuçları açıklayan ayrıntılı bir açıklama yapın" sqref="D17:D18 D21:D31 D34:D52 D57:D75 D77:D99"/>
    <dataValidation type="list" allowBlank="1" showInputMessage="1" showErrorMessage="1" promptTitle="Risk Kategorisi" prompt="Etkilenebilecek uygun risk kategorisini seçin" sqref="E15:E46 E53:E99">
      <formula1>$E$5:$E$14</formula1>
    </dataValidation>
    <dataValidation type="list" allowBlank="1" showInputMessage="1" showErrorMessage="1" promptTitle="Kısa Açıklama" prompt="Kısaca risk olayını tanımlayın" sqref="C15:C16 C19:C20 C32:C33 C53:D53 C54:C56">
      <formula1>ARG</formula1>
    </dataValidation>
    <dataValidation type="list" allowBlank="1" showInputMessage="1" showErrorMessage="1" promptTitle="Detaylı Risk Açıklaması" prompt="Risk olayını (mevcut olanı veya olabilecek bir durumu) ve olası olumsuz sonuçları açıklayan ayrıntılı bir açıklama yapın" sqref="D16 D20 D33 D54 D56">
      <formula1>DRA</formula1>
    </dataValidation>
    <dataValidation type="list" allowBlank="1" showInputMessage="1" showErrorMessage="1" promptTitle="Risk Kategorisi" prompt="Etkilenebilecek uygun risk kategorisini seçin" sqref="E47:E52">
      <formula1>#REF!</formula1>
    </dataValidation>
  </dataValidations>
  <pageMargins left="0.70866141732283472" right="0.70866141732283472" top="0.74803149606299213" bottom="0.74803149606299213" header="0.31496062992125984" footer="0.31496062992125984"/>
  <pageSetup scale="87" fitToHeight="15" orientation="landscape" r:id="rId1"/>
  <extLst>
    <ext xmlns:x14="http://schemas.microsoft.com/office/spreadsheetml/2009/9/main" uri="{CCE6A557-97BC-4b89-ADB6-D9C93CAAB3DF}">
      <x14:dataValidations xmlns:xm="http://schemas.microsoft.com/office/excel/2006/main" xWindow="1007" yWindow="621" count="1">
        <x14:dataValidation type="list" allowBlank="1" showInputMessage="1" showErrorMessage="1" promptTitle="Risk Kategorisi" prompt="Etkilenebilecek uygun risk kategorisini seçin">
          <x14:formula1>
            <xm:f>'GİRİŞ - Kategoriler&amp;Dereceleme'!$C$3:$J$3</xm:f>
          </x14:formula1>
          <xm:sqref>E15:E99</xm:sqref>
        </x14:dataValidation>
      </x14:dataValidations>
    </ext>
  </extLst>
</worksheet>
</file>

<file path=xl/worksheets/sheet7.xml><?xml version="1.0" encoding="utf-8"?>
<worksheet xmlns="http://schemas.openxmlformats.org/spreadsheetml/2006/main" xmlns:r="http://schemas.openxmlformats.org/officeDocument/2006/relationships">
  <sheetPr codeName="Sayfa14">
    <tabColor theme="6" tint="0.39997558519241921"/>
  </sheetPr>
  <dimension ref="A2:D61"/>
  <sheetViews>
    <sheetView topLeftCell="A40" workbookViewId="0">
      <selection activeCell="B45" sqref="B45"/>
    </sheetView>
  </sheetViews>
  <sheetFormatPr defaultColWidth="9.109375" defaultRowHeight="15.6"/>
  <cols>
    <col min="1" max="1" width="9.109375" style="138"/>
    <col min="2" max="2" width="54.88671875" style="138" customWidth="1"/>
    <col min="3" max="3" width="32.6640625" style="138" bestFit="1" customWidth="1"/>
    <col min="4" max="4" width="46.5546875" style="138" customWidth="1"/>
    <col min="5" max="16384" width="9.109375" style="138"/>
  </cols>
  <sheetData>
    <row r="2" spans="2:4">
      <c r="B2" s="138" t="s">
        <v>207</v>
      </c>
      <c r="C2" s="138" t="s">
        <v>208</v>
      </c>
      <c r="D2" s="138" t="s">
        <v>213</v>
      </c>
    </row>
    <row r="3" spans="2:4" ht="52.5" customHeight="1">
      <c r="B3" s="132" t="s">
        <v>230</v>
      </c>
      <c r="C3" s="138" t="s">
        <v>209</v>
      </c>
      <c r="D3" s="132" t="s">
        <v>214</v>
      </c>
    </row>
    <row r="4" spans="2:4" ht="54" customHeight="1">
      <c r="B4" s="132" t="s">
        <v>231</v>
      </c>
      <c r="C4" s="138" t="s">
        <v>209</v>
      </c>
      <c r="D4" s="132" t="s">
        <v>214</v>
      </c>
    </row>
    <row r="5" spans="2:4" ht="19.5" customHeight="1">
      <c r="B5" s="132" t="s">
        <v>232</v>
      </c>
      <c r="C5" s="138" t="s">
        <v>209</v>
      </c>
      <c r="D5" s="132" t="s">
        <v>214</v>
      </c>
    </row>
    <row r="6" spans="2:4" ht="19.5" customHeight="1">
      <c r="B6" s="132" t="s">
        <v>233</v>
      </c>
      <c r="C6" s="138" t="s">
        <v>209</v>
      </c>
      <c r="D6" s="132" t="s">
        <v>215</v>
      </c>
    </row>
    <row r="7" spans="2:4" ht="29.25" customHeight="1">
      <c r="B7" s="132" t="s">
        <v>234</v>
      </c>
      <c r="C7" s="138" t="s">
        <v>210</v>
      </c>
      <c r="D7" s="132" t="s">
        <v>216</v>
      </c>
    </row>
    <row r="8" spans="2:4" ht="18" customHeight="1">
      <c r="B8" s="132" t="s">
        <v>235</v>
      </c>
      <c r="C8" s="138" t="s">
        <v>211</v>
      </c>
      <c r="D8" s="132" t="s">
        <v>214</v>
      </c>
    </row>
    <row r="9" spans="2:4" ht="33" customHeight="1">
      <c r="B9" s="132" t="s">
        <v>236</v>
      </c>
      <c r="C9" s="138" t="s">
        <v>211</v>
      </c>
      <c r="D9" s="132" t="s">
        <v>214</v>
      </c>
    </row>
    <row r="10" spans="2:4" ht="46.8">
      <c r="B10" s="132" t="s">
        <v>237</v>
      </c>
      <c r="C10" s="138" t="s">
        <v>212</v>
      </c>
      <c r="D10" s="132" t="s">
        <v>217</v>
      </c>
    </row>
    <row r="11" spans="2:4" ht="62.4">
      <c r="B11" s="132" t="s">
        <v>238</v>
      </c>
      <c r="C11" s="138" t="s">
        <v>211</v>
      </c>
      <c r="D11" s="132" t="s">
        <v>218</v>
      </c>
    </row>
    <row r="12" spans="2:4" ht="46.8">
      <c r="B12" s="132" t="s">
        <v>239</v>
      </c>
      <c r="C12" s="138" t="s">
        <v>211</v>
      </c>
      <c r="D12" s="132" t="s">
        <v>219</v>
      </c>
    </row>
    <row r="13" spans="2:4" ht="46.8">
      <c r="B13" s="132" t="s">
        <v>240</v>
      </c>
      <c r="C13" s="138" t="s">
        <v>210</v>
      </c>
      <c r="D13" s="132" t="s">
        <v>220</v>
      </c>
    </row>
    <row r="14" spans="2:4" ht="62.4">
      <c r="B14" s="132" t="s">
        <v>241</v>
      </c>
      <c r="C14" s="138" t="s">
        <v>210</v>
      </c>
      <c r="D14" s="132" t="s">
        <v>221</v>
      </c>
    </row>
    <row r="15" spans="2:4" ht="46.8">
      <c r="B15" s="132" t="s">
        <v>242</v>
      </c>
      <c r="C15" s="138" t="s">
        <v>209</v>
      </c>
      <c r="D15" s="132" t="s">
        <v>222</v>
      </c>
    </row>
    <row r="16" spans="2:4" ht="30" customHeight="1">
      <c r="B16" s="132" t="s">
        <v>223</v>
      </c>
      <c r="C16" s="132" t="s">
        <v>212</v>
      </c>
      <c r="D16" s="132" t="s">
        <v>243</v>
      </c>
    </row>
    <row r="17" spans="2:4" ht="65.25" customHeight="1">
      <c r="B17" s="132" t="s">
        <v>224</v>
      </c>
      <c r="C17" s="133" t="s">
        <v>210</v>
      </c>
      <c r="D17" s="132" t="s">
        <v>244</v>
      </c>
    </row>
    <row r="18" spans="2:4" ht="78">
      <c r="B18" s="132" t="s">
        <v>225</v>
      </c>
      <c r="C18" s="133" t="s">
        <v>210</v>
      </c>
      <c r="D18" s="134" t="s">
        <v>228</v>
      </c>
    </row>
    <row r="19" spans="2:4" ht="93.6">
      <c r="B19" s="132" t="s">
        <v>226</v>
      </c>
      <c r="C19" s="133" t="s">
        <v>210</v>
      </c>
      <c r="D19" s="132" t="s">
        <v>245</v>
      </c>
    </row>
    <row r="20" spans="2:4" ht="62.4">
      <c r="B20" s="132" t="s">
        <v>227</v>
      </c>
      <c r="C20" s="135" t="s">
        <v>210</v>
      </c>
      <c r="D20" s="139" t="s">
        <v>329</v>
      </c>
    </row>
    <row r="21" spans="2:4" ht="62.4">
      <c r="B21" s="132" t="s">
        <v>229</v>
      </c>
      <c r="C21" s="133" t="s">
        <v>246</v>
      </c>
      <c r="D21" s="132" t="s">
        <v>247</v>
      </c>
    </row>
    <row r="22" spans="2:4" ht="78">
      <c r="B22" s="132" t="s">
        <v>248</v>
      </c>
      <c r="C22" s="134" t="s">
        <v>209</v>
      </c>
      <c r="D22" s="132" t="s">
        <v>249</v>
      </c>
    </row>
    <row r="23" spans="2:4" ht="93.6">
      <c r="B23" s="132" t="s">
        <v>250</v>
      </c>
      <c r="C23" s="132" t="s">
        <v>211</v>
      </c>
      <c r="D23" s="132" t="s">
        <v>251</v>
      </c>
    </row>
    <row r="24" spans="2:4" ht="62.4">
      <c r="B24" s="132" t="s">
        <v>252</v>
      </c>
      <c r="C24" s="133" t="s">
        <v>210</v>
      </c>
      <c r="D24" s="132" t="s">
        <v>253</v>
      </c>
    </row>
    <row r="25" spans="2:4" ht="46.8">
      <c r="B25" s="139" t="s">
        <v>330</v>
      </c>
      <c r="C25" s="135" t="s">
        <v>210</v>
      </c>
      <c r="D25" s="132" t="s">
        <v>254</v>
      </c>
    </row>
    <row r="26" spans="2:4" ht="93.6">
      <c r="B26" s="132" t="s">
        <v>255</v>
      </c>
      <c r="C26" s="134" t="s">
        <v>209</v>
      </c>
      <c r="D26" s="132" t="s">
        <v>256</v>
      </c>
    </row>
    <row r="27" spans="2:4" ht="62.4">
      <c r="B27" s="132" t="s">
        <v>257</v>
      </c>
      <c r="C27" s="134" t="s">
        <v>211</v>
      </c>
      <c r="D27" s="132" t="s">
        <v>258</v>
      </c>
    </row>
    <row r="28" spans="2:4" ht="62.4">
      <c r="B28" s="132" t="s">
        <v>259</v>
      </c>
      <c r="C28" s="134" t="s">
        <v>211</v>
      </c>
      <c r="D28" s="134" t="s">
        <v>260</v>
      </c>
    </row>
    <row r="29" spans="2:4" ht="46.8">
      <c r="B29" s="134" t="s">
        <v>261</v>
      </c>
      <c r="C29" s="134" t="s">
        <v>211</v>
      </c>
      <c r="D29" s="134" t="s">
        <v>262</v>
      </c>
    </row>
    <row r="30" spans="2:4" ht="62.4">
      <c r="B30" s="139" t="s">
        <v>331</v>
      </c>
      <c r="C30" s="133" t="s">
        <v>210</v>
      </c>
      <c r="D30" s="132" t="s">
        <v>263</v>
      </c>
    </row>
    <row r="31" spans="2:4" ht="62.4">
      <c r="B31" s="132" t="s">
        <v>264</v>
      </c>
      <c r="C31" s="134" t="s">
        <v>265</v>
      </c>
      <c r="D31" s="134" t="s">
        <v>266</v>
      </c>
    </row>
    <row r="32" spans="2:4" ht="62.4">
      <c r="B32" s="139" t="s">
        <v>332</v>
      </c>
      <c r="C32" s="134" t="s">
        <v>265</v>
      </c>
      <c r="D32" s="132" t="s">
        <v>267</v>
      </c>
    </row>
    <row r="33" spans="2:4" ht="78">
      <c r="B33" s="132" t="s">
        <v>268</v>
      </c>
      <c r="C33" s="134" t="s">
        <v>211</v>
      </c>
      <c r="D33" s="132" t="s">
        <v>269</v>
      </c>
    </row>
    <row r="34" spans="2:4" ht="140.4">
      <c r="B34" s="132" t="s">
        <v>270</v>
      </c>
      <c r="C34" s="134" t="s">
        <v>211</v>
      </c>
      <c r="D34" s="139" t="s">
        <v>333</v>
      </c>
    </row>
    <row r="35" spans="2:4" ht="46.8">
      <c r="B35" s="132" t="s">
        <v>271</v>
      </c>
      <c r="C35" s="132" t="s">
        <v>211</v>
      </c>
      <c r="D35" s="132" t="s">
        <v>272</v>
      </c>
    </row>
    <row r="36" spans="2:4" ht="62.4">
      <c r="B36" s="132" t="s">
        <v>273</v>
      </c>
      <c r="C36" s="133" t="s">
        <v>210</v>
      </c>
      <c r="D36" s="132" t="s">
        <v>274</v>
      </c>
    </row>
    <row r="37" spans="2:4" ht="62.4">
      <c r="B37" s="132" t="s">
        <v>275</v>
      </c>
      <c r="C37" s="133" t="s">
        <v>210</v>
      </c>
      <c r="D37" s="132" t="s">
        <v>276</v>
      </c>
    </row>
    <row r="38" spans="2:4" ht="78">
      <c r="B38" s="132" t="s">
        <v>277</v>
      </c>
      <c r="C38" s="133" t="s">
        <v>210</v>
      </c>
      <c r="D38" s="132" t="s">
        <v>278</v>
      </c>
    </row>
    <row r="39" spans="2:4" ht="46.8">
      <c r="B39" s="132" t="s">
        <v>279</v>
      </c>
      <c r="C39" s="135" t="s">
        <v>210</v>
      </c>
      <c r="D39" s="132" t="s">
        <v>280</v>
      </c>
    </row>
    <row r="40" spans="2:4" ht="46.8">
      <c r="B40" s="132" t="s">
        <v>281</v>
      </c>
      <c r="C40" s="135" t="s">
        <v>210</v>
      </c>
      <c r="D40" s="132" t="s">
        <v>282</v>
      </c>
    </row>
    <row r="41" spans="2:4" ht="62.4">
      <c r="B41" s="132" t="s">
        <v>283</v>
      </c>
      <c r="C41" s="133" t="s">
        <v>210</v>
      </c>
      <c r="D41" s="132" t="s">
        <v>284</v>
      </c>
    </row>
    <row r="42" spans="2:4" ht="31.2">
      <c r="B42" s="134" t="s">
        <v>285</v>
      </c>
      <c r="C42" s="134" t="s">
        <v>212</v>
      </c>
      <c r="D42" s="134" t="s">
        <v>286</v>
      </c>
    </row>
    <row r="43" spans="2:4" ht="62.4">
      <c r="B43" s="132" t="s">
        <v>287</v>
      </c>
      <c r="C43" s="133" t="s">
        <v>210</v>
      </c>
      <c r="D43" s="132" t="s">
        <v>288</v>
      </c>
    </row>
    <row r="44" spans="2:4" ht="93.6">
      <c r="B44" s="132" t="s">
        <v>289</v>
      </c>
      <c r="C44" s="133" t="s">
        <v>290</v>
      </c>
      <c r="D44" s="132" t="s">
        <v>291</v>
      </c>
    </row>
    <row r="45" spans="2:4" ht="46.8">
      <c r="B45" s="132" t="s">
        <v>292</v>
      </c>
      <c r="C45" s="133" t="s">
        <v>210</v>
      </c>
      <c r="D45" s="132" t="s">
        <v>293</v>
      </c>
    </row>
    <row r="46" spans="2:4" ht="46.8">
      <c r="B46" s="132" t="s">
        <v>294</v>
      </c>
      <c r="C46" s="135" t="s">
        <v>290</v>
      </c>
      <c r="D46" s="132" t="s">
        <v>295</v>
      </c>
    </row>
    <row r="47" spans="2:4" ht="31.2">
      <c r="B47" s="132" t="s">
        <v>296</v>
      </c>
      <c r="C47" s="135" t="s">
        <v>210</v>
      </c>
      <c r="D47" s="132" t="s">
        <v>297</v>
      </c>
    </row>
    <row r="48" spans="2:4" ht="46.8">
      <c r="B48" s="134" t="s">
        <v>298</v>
      </c>
      <c r="C48" s="133" t="s">
        <v>210</v>
      </c>
      <c r="D48" s="134" t="s">
        <v>299</v>
      </c>
    </row>
    <row r="49" spans="1:4" ht="46.8">
      <c r="B49" s="132" t="s">
        <v>300</v>
      </c>
      <c r="C49" s="133" t="s">
        <v>210</v>
      </c>
      <c r="D49" s="134" t="s">
        <v>301</v>
      </c>
    </row>
    <row r="50" spans="1:4" ht="62.4">
      <c r="A50" s="133" t="s">
        <v>339</v>
      </c>
      <c r="B50" s="132" t="s">
        <v>302</v>
      </c>
      <c r="C50" s="133" t="s">
        <v>210</v>
      </c>
      <c r="D50" s="132" t="s">
        <v>303</v>
      </c>
    </row>
    <row r="51" spans="1:4" ht="46.8">
      <c r="A51" s="140" t="s">
        <v>334</v>
      </c>
      <c r="B51" s="132" t="s">
        <v>304</v>
      </c>
      <c r="C51" s="133" t="s">
        <v>210</v>
      </c>
      <c r="D51" s="132" t="s">
        <v>305</v>
      </c>
    </row>
    <row r="52" spans="1:4" ht="62.4">
      <c r="A52" s="141" t="s">
        <v>335</v>
      </c>
      <c r="B52" s="132" t="s">
        <v>306</v>
      </c>
      <c r="C52" s="133" t="s">
        <v>210</v>
      </c>
      <c r="D52" s="132" t="s">
        <v>307</v>
      </c>
    </row>
    <row r="53" spans="1:4" ht="46.8">
      <c r="A53" s="142" t="s">
        <v>336</v>
      </c>
      <c r="B53" s="132" t="s">
        <v>308</v>
      </c>
      <c r="C53" s="133" t="s">
        <v>210</v>
      </c>
      <c r="D53" s="132" t="s">
        <v>309</v>
      </c>
    </row>
    <row r="54" spans="1:4" ht="78">
      <c r="A54" s="143" t="s">
        <v>337</v>
      </c>
      <c r="B54" s="132" t="s">
        <v>310</v>
      </c>
      <c r="C54" s="133" t="s">
        <v>210</v>
      </c>
      <c r="D54" s="134" t="s">
        <v>311</v>
      </c>
    </row>
    <row r="55" spans="1:4" ht="93.6">
      <c r="A55" s="141" t="s">
        <v>338</v>
      </c>
      <c r="B55" s="132" t="s">
        <v>312</v>
      </c>
      <c r="C55" s="133" t="s">
        <v>313</v>
      </c>
      <c r="D55" s="134" t="s">
        <v>314</v>
      </c>
    </row>
    <row r="56" spans="1:4" ht="62.4">
      <c r="B56" s="132" t="s">
        <v>315</v>
      </c>
      <c r="C56" s="133" t="s">
        <v>313</v>
      </c>
      <c r="D56" s="132" t="s">
        <v>316</v>
      </c>
    </row>
    <row r="57" spans="1:4" ht="46.8">
      <c r="B57" s="132" t="s">
        <v>317</v>
      </c>
      <c r="C57" s="136" t="s">
        <v>318</v>
      </c>
      <c r="D57" s="132" t="s">
        <v>319</v>
      </c>
    </row>
    <row r="58" spans="1:4" ht="46.8">
      <c r="B58" s="132" t="s">
        <v>320</v>
      </c>
      <c r="C58" s="134" t="s">
        <v>321</v>
      </c>
      <c r="D58" s="132" t="s">
        <v>322</v>
      </c>
    </row>
    <row r="59" spans="1:4" ht="46.8">
      <c r="B59" s="132" t="s">
        <v>323</v>
      </c>
      <c r="C59" s="133" t="s">
        <v>313</v>
      </c>
      <c r="D59" s="132" t="s">
        <v>324</v>
      </c>
    </row>
    <row r="60" spans="1:4" ht="46.8">
      <c r="B60" s="134" t="s">
        <v>325</v>
      </c>
      <c r="C60" s="134" t="s">
        <v>321</v>
      </c>
      <c r="D60" s="134" t="s">
        <v>326</v>
      </c>
    </row>
    <row r="61" spans="1:4" ht="46.8">
      <c r="B61" s="134" t="s">
        <v>327</v>
      </c>
      <c r="C61" s="137" t="s">
        <v>318</v>
      </c>
      <c r="D61" s="134" t="s">
        <v>328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ayfa6">
    <tabColor theme="6" tint="0.39997558519241921"/>
    <pageSetUpPr fitToPage="1"/>
  </sheetPr>
  <dimension ref="A1:AP105"/>
  <sheetViews>
    <sheetView zoomScaleNormal="100" workbookViewId="0">
      <pane ySplit="14" topLeftCell="A76" activePane="bottomLeft" state="frozen"/>
      <selection pane="bottomLeft" activeCell="E82" sqref="E82:I82"/>
    </sheetView>
  </sheetViews>
  <sheetFormatPr defaultColWidth="9.109375" defaultRowHeight="14.4" zeroHeight="1"/>
  <cols>
    <col min="1" max="1" width="9.6640625" style="145" customWidth="1"/>
    <col min="2" max="2" width="35.6640625" style="145" customWidth="1"/>
    <col min="3" max="3" width="30.6640625" style="145" customWidth="1"/>
    <col min="4" max="4" width="10.88671875" style="145" hidden="1" customWidth="1"/>
    <col min="5" max="5" width="25.6640625" style="145" customWidth="1"/>
    <col min="6" max="6" width="6.44140625" style="145" hidden="1" customWidth="1"/>
    <col min="7" max="7" width="25.6640625" style="145" customWidth="1"/>
    <col min="8" max="8" width="10.5546875" style="145" hidden="1" customWidth="1"/>
    <col min="9" max="9" width="20.6640625" style="145" customWidth="1"/>
    <col min="10" max="13" width="9.109375" style="144" customWidth="1"/>
    <col min="14" max="14" width="19.109375" style="144" customWidth="1"/>
    <col min="15" max="41" width="3.6640625" style="145" hidden="1" customWidth="1"/>
    <col min="42" max="42" width="8.88671875" style="145" hidden="1" customWidth="1"/>
    <col min="43" max="51" width="0" style="145" hidden="1" customWidth="1"/>
    <col min="52" max="16384" width="9.109375" style="145"/>
  </cols>
  <sheetData>
    <row r="1" spans="1:42" ht="20.100000000000001" customHeight="1">
      <c r="A1" s="257" t="s">
        <v>165</v>
      </c>
      <c r="B1" s="257"/>
      <c r="C1" s="257"/>
      <c r="D1" s="257"/>
      <c r="E1" s="257"/>
      <c r="F1" s="257"/>
      <c r="G1" s="257"/>
      <c r="H1" s="257"/>
      <c r="I1" s="257"/>
    </row>
    <row r="2" spans="1:42" ht="30" customHeight="1">
      <c r="A2" s="183" t="s">
        <v>161</v>
      </c>
      <c r="B2" s="183" t="s">
        <v>163</v>
      </c>
      <c r="C2" s="183" t="s">
        <v>158</v>
      </c>
      <c r="D2" s="146" t="s">
        <v>7</v>
      </c>
      <c r="E2" s="183" t="s">
        <v>166</v>
      </c>
      <c r="F2" s="146" t="s">
        <v>8</v>
      </c>
      <c r="G2" s="183" t="s">
        <v>167</v>
      </c>
      <c r="H2" s="146" t="s">
        <v>9</v>
      </c>
      <c r="I2" s="183" t="s">
        <v>168</v>
      </c>
      <c r="Q2" s="260" t="s">
        <v>39</v>
      </c>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row>
    <row r="3" spans="1:42" ht="30" customHeight="1" thickBot="1">
      <c r="A3" s="149" t="s">
        <v>169</v>
      </c>
      <c r="B3" s="149" t="s">
        <v>169</v>
      </c>
      <c r="C3" s="149" t="s">
        <v>169</v>
      </c>
      <c r="D3" s="184" t="s">
        <v>6</v>
      </c>
      <c r="E3" s="149" t="s">
        <v>164</v>
      </c>
      <c r="F3" s="184" t="s">
        <v>6</v>
      </c>
      <c r="G3" s="149" t="s">
        <v>164</v>
      </c>
      <c r="H3" s="184" t="s">
        <v>6</v>
      </c>
      <c r="I3" s="149" t="s">
        <v>169</v>
      </c>
    </row>
    <row r="4" spans="1:42" hidden="1">
      <c r="A4" s="151"/>
      <c r="B4" s="151"/>
      <c r="C4" s="151"/>
      <c r="D4" s="185"/>
      <c r="E4" s="151"/>
      <c r="F4" s="185"/>
      <c r="G4" s="151"/>
      <c r="H4" s="185"/>
      <c r="I4" s="151"/>
    </row>
    <row r="5" spans="1:42" ht="15" hidden="1" customHeight="1">
      <c r="A5" s="151"/>
      <c r="B5" s="151"/>
      <c r="C5" s="151"/>
      <c r="D5" s="152"/>
      <c r="E5" s="153"/>
      <c r="F5" s="152"/>
      <c r="G5" s="151"/>
      <c r="H5" s="152"/>
      <c r="I5" s="151"/>
      <c r="O5" s="154"/>
      <c r="P5" s="154"/>
      <c r="Q5" s="154"/>
      <c r="R5" s="154"/>
      <c r="S5" s="154"/>
      <c r="T5" s="154"/>
      <c r="U5" s="154"/>
      <c r="V5" s="154"/>
      <c r="W5" s="154"/>
      <c r="X5" s="154"/>
      <c r="Y5" s="154"/>
      <c r="Z5" s="154"/>
      <c r="AA5" s="154"/>
      <c r="AB5" s="154"/>
    </row>
    <row r="6" spans="1:42" ht="15" hidden="1" customHeight="1">
      <c r="A6" s="151" t="s">
        <v>2</v>
      </c>
      <c r="B6" s="151"/>
      <c r="C6" s="151"/>
      <c r="D6" s="155"/>
      <c r="E6" s="153"/>
      <c r="F6" s="153"/>
      <c r="G6" s="153"/>
      <c r="H6" s="155"/>
      <c r="I6" s="151"/>
      <c r="O6" s="157"/>
      <c r="P6" s="157"/>
      <c r="Q6" s="258" t="s">
        <v>4</v>
      </c>
      <c r="R6" s="158">
        <v>5</v>
      </c>
      <c r="S6" s="159" t="s">
        <v>33</v>
      </c>
      <c r="T6" s="159" t="s">
        <v>34</v>
      </c>
      <c r="U6" s="160" t="s">
        <v>35</v>
      </c>
      <c r="V6" s="161" t="s">
        <v>12</v>
      </c>
      <c r="W6" s="161" t="s">
        <v>36</v>
      </c>
      <c r="X6" s="154"/>
      <c r="Y6" s="154"/>
      <c r="Z6" s="154"/>
      <c r="AA6" s="154"/>
      <c r="AB6" s="154"/>
      <c r="AD6" s="261" t="s">
        <v>37</v>
      </c>
      <c r="AE6" s="261"/>
      <c r="AF6" s="261"/>
      <c r="AG6" s="261"/>
    </row>
    <row r="7" spans="1:42" ht="15" hidden="1" customHeight="1">
      <c r="A7" s="151"/>
      <c r="B7" s="151"/>
      <c r="C7" s="151"/>
      <c r="D7" s="163">
        <v>5</v>
      </c>
      <c r="E7" s="162" t="s">
        <v>148</v>
      </c>
      <c r="F7" s="163">
        <v>5</v>
      </c>
      <c r="G7" s="162" t="s">
        <v>148</v>
      </c>
      <c r="H7" s="163"/>
      <c r="I7" s="151"/>
      <c r="O7" s="157"/>
      <c r="P7" s="157"/>
      <c r="Q7" s="258"/>
      <c r="R7" s="158">
        <v>4</v>
      </c>
      <c r="S7" s="164" t="s">
        <v>28</v>
      </c>
      <c r="T7" s="159" t="s">
        <v>29</v>
      </c>
      <c r="U7" s="160" t="s">
        <v>30</v>
      </c>
      <c r="V7" s="161" t="s">
        <v>31</v>
      </c>
      <c r="W7" s="161" t="s">
        <v>32</v>
      </c>
      <c r="X7" s="154"/>
      <c r="Y7" s="154"/>
      <c r="Z7" s="154"/>
      <c r="AA7" s="154"/>
      <c r="AB7" s="154"/>
      <c r="AD7" s="165">
        <v>1</v>
      </c>
      <c r="AE7" s="166" t="s">
        <v>38</v>
      </c>
      <c r="AF7" s="165">
        <v>4</v>
      </c>
      <c r="AG7" s="167" t="s">
        <v>151</v>
      </c>
      <c r="AH7" s="167"/>
    </row>
    <row r="8" spans="1:42" ht="15" hidden="1" customHeight="1">
      <c r="A8" s="151"/>
      <c r="B8" s="151"/>
      <c r="C8" s="151"/>
      <c r="D8" s="163">
        <v>4</v>
      </c>
      <c r="E8" s="162" t="s">
        <v>149</v>
      </c>
      <c r="F8" s="163">
        <v>4</v>
      </c>
      <c r="G8" s="162" t="s">
        <v>149</v>
      </c>
      <c r="H8" s="163"/>
      <c r="I8" s="151"/>
      <c r="O8" s="157"/>
      <c r="P8" s="157"/>
      <c r="Q8" s="258"/>
      <c r="R8" s="158">
        <v>3</v>
      </c>
      <c r="S8" s="164" t="s">
        <v>23</v>
      </c>
      <c r="T8" s="159" t="s">
        <v>24</v>
      </c>
      <c r="U8" s="159" t="s">
        <v>25</v>
      </c>
      <c r="V8" s="160" t="s">
        <v>26</v>
      </c>
      <c r="W8" s="160" t="s">
        <v>27</v>
      </c>
      <c r="X8" s="154"/>
      <c r="Y8" s="154"/>
      <c r="Z8" s="154"/>
      <c r="AA8" s="154"/>
      <c r="AB8" s="154"/>
      <c r="AD8" s="165">
        <v>5</v>
      </c>
      <c r="AE8" s="166" t="s">
        <v>38</v>
      </c>
      <c r="AF8" s="165">
        <v>10</v>
      </c>
      <c r="AG8" s="168" t="s">
        <v>150</v>
      </c>
      <c r="AH8" s="168"/>
    </row>
    <row r="9" spans="1:42" ht="15" hidden="1" customHeight="1">
      <c r="A9" s="151"/>
      <c r="B9" s="151"/>
      <c r="C9" s="151"/>
      <c r="D9" s="163">
        <v>3</v>
      </c>
      <c r="E9" s="162" t="s">
        <v>150</v>
      </c>
      <c r="F9" s="163">
        <v>3</v>
      </c>
      <c r="G9" s="162" t="s">
        <v>150</v>
      </c>
      <c r="H9" s="163"/>
      <c r="I9" s="151"/>
      <c r="O9" s="157"/>
      <c r="P9" s="157"/>
      <c r="Q9" s="258"/>
      <c r="R9" s="158">
        <v>2</v>
      </c>
      <c r="S9" s="164" t="s">
        <v>18</v>
      </c>
      <c r="T9" s="164" t="s">
        <v>19</v>
      </c>
      <c r="U9" s="159" t="s">
        <v>20</v>
      </c>
      <c r="V9" s="159" t="s">
        <v>21</v>
      </c>
      <c r="W9" s="159" t="s">
        <v>22</v>
      </c>
      <c r="X9" s="154"/>
      <c r="Y9" s="154"/>
      <c r="Z9" s="154"/>
      <c r="AA9" s="154"/>
      <c r="AB9" s="154"/>
      <c r="AD9" s="165">
        <v>12</v>
      </c>
      <c r="AE9" s="166" t="s">
        <v>38</v>
      </c>
      <c r="AF9" s="165">
        <v>15</v>
      </c>
      <c r="AG9" s="169" t="s">
        <v>149</v>
      </c>
      <c r="AH9" s="169"/>
    </row>
    <row r="10" spans="1:42" ht="15" hidden="1" customHeight="1">
      <c r="A10" s="151"/>
      <c r="B10" s="151"/>
      <c r="C10" s="151"/>
      <c r="D10" s="163">
        <v>2</v>
      </c>
      <c r="E10" s="162" t="s">
        <v>151</v>
      </c>
      <c r="F10" s="163">
        <v>2</v>
      </c>
      <c r="G10" s="162" t="s">
        <v>151</v>
      </c>
      <c r="H10" s="163"/>
      <c r="I10" s="151"/>
      <c r="O10" s="157"/>
      <c r="P10" s="157"/>
      <c r="Q10" s="258"/>
      <c r="R10" s="158">
        <v>1</v>
      </c>
      <c r="S10" s="164" t="s">
        <v>13</v>
      </c>
      <c r="T10" s="164" t="s">
        <v>14</v>
      </c>
      <c r="U10" s="164" t="s">
        <v>15</v>
      </c>
      <c r="V10" s="164" t="s">
        <v>16</v>
      </c>
      <c r="W10" s="159" t="s">
        <v>17</v>
      </c>
      <c r="X10" s="154"/>
      <c r="Y10" s="154"/>
      <c r="Z10" s="154"/>
      <c r="AA10" s="154"/>
      <c r="AB10" s="154"/>
      <c r="AD10" s="170">
        <v>16</v>
      </c>
      <c r="AE10" s="171" t="s">
        <v>38</v>
      </c>
      <c r="AF10" s="170">
        <v>25</v>
      </c>
      <c r="AG10" s="172" t="s">
        <v>148</v>
      </c>
      <c r="AH10" s="172"/>
    </row>
    <row r="11" spans="1:42" hidden="1">
      <c r="A11" s="151"/>
      <c r="B11" s="151"/>
      <c r="C11" s="151"/>
      <c r="D11" s="163">
        <v>1</v>
      </c>
      <c r="E11" s="162" t="s">
        <v>152</v>
      </c>
      <c r="F11" s="163">
        <v>1</v>
      </c>
      <c r="G11" s="162" t="s">
        <v>152</v>
      </c>
      <c r="H11" s="163"/>
      <c r="I11" s="151"/>
      <c r="S11" s="173">
        <v>1</v>
      </c>
      <c r="T11" s="173">
        <v>2</v>
      </c>
      <c r="U11" s="173">
        <v>3</v>
      </c>
      <c r="V11" s="173">
        <v>4</v>
      </c>
      <c r="W11" s="173">
        <v>5</v>
      </c>
      <c r="X11" s="154"/>
      <c r="Y11" s="154"/>
      <c r="Z11" s="154"/>
      <c r="AA11" s="154"/>
      <c r="AB11" s="154"/>
    </row>
    <row r="12" spans="1:42" hidden="1">
      <c r="A12" s="151"/>
      <c r="B12" s="151"/>
      <c r="C12" s="151"/>
      <c r="D12" s="155"/>
      <c r="E12" s="151"/>
      <c r="F12" s="155"/>
      <c r="G12" s="151"/>
      <c r="H12" s="155"/>
      <c r="I12" s="151"/>
      <c r="S12" s="259" t="s">
        <v>3</v>
      </c>
      <c r="T12" s="259"/>
      <c r="U12" s="259"/>
      <c r="V12" s="259"/>
      <c r="W12" s="259"/>
      <c r="X12" s="154"/>
      <c r="Y12" s="154"/>
      <c r="Z12" s="154"/>
      <c r="AA12" s="154"/>
      <c r="AB12" s="154"/>
    </row>
    <row r="13" spans="1:42" hidden="1">
      <c r="A13" s="151"/>
      <c r="B13" s="151"/>
      <c r="C13" s="151"/>
      <c r="D13" s="155"/>
      <c r="E13" s="151"/>
      <c r="F13" s="155"/>
      <c r="G13" s="151"/>
      <c r="H13" s="155"/>
      <c r="I13" s="151"/>
      <c r="O13" s="154"/>
      <c r="P13" s="154"/>
      <c r="Q13" s="154"/>
      <c r="R13" s="154"/>
      <c r="S13" s="154"/>
      <c r="T13" s="154"/>
      <c r="U13" s="154"/>
      <c r="V13" s="154"/>
      <c r="W13" s="154"/>
      <c r="X13" s="154"/>
      <c r="Y13" s="154"/>
      <c r="Z13" s="154"/>
      <c r="AA13" s="154"/>
      <c r="AB13" s="154"/>
    </row>
    <row r="14" spans="1:42" hidden="1">
      <c r="A14" s="151"/>
      <c r="B14" s="151"/>
      <c r="C14" s="151"/>
      <c r="D14" s="155"/>
      <c r="E14" s="151"/>
      <c r="F14" s="155"/>
      <c r="G14" s="151"/>
      <c r="H14" s="155"/>
      <c r="I14" s="151"/>
      <c r="O14" s="174"/>
      <c r="P14" s="174"/>
      <c r="Q14" s="175" t="s">
        <v>13</v>
      </c>
      <c r="R14" s="175" t="s">
        <v>14</v>
      </c>
      <c r="S14" s="175" t="s">
        <v>15</v>
      </c>
      <c r="T14" s="175" t="s">
        <v>16</v>
      </c>
      <c r="U14" s="175" t="s">
        <v>17</v>
      </c>
      <c r="V14" s="175" t="s">
        <v>18</v>
      </c>
      <c r="W14" s="175" t="s">
        <v>19</v>
      </c>
      <c r="X14" s="175" t="s">
        <v>20</v>
      </c>
      <c r="Y14" s="175" t="s">
        <v>21</v>
      </c>
      <c r="Z14" s="175" t="s">
        <v>22</v>
      </c>
      <c r="AA14" s="175" t="s">
        <v>23</v>
      </c>
      <c r="AB14" s="175" t="s">
        <v>24</v>
      </c>
      <c r="AC14" s="175" t="s">
        <v>25</v>
      </c>
      <c r="AD14" s="175" t="s">
        <v>26</v>
      </c>
      <c r="AE14" s="175" t="s">
        <v>27</v>
      </c>
      <c r="AF14" s="175" t="s">
        <v>28</v>
      </c>
      <c r="AG14" s="175" t="s">
        <v>29</v>
      </c>
      <c r="AH14" s="175" t="s">
        <v>30</v>
      </c>
      <c r="AI14" s="175" t="s">
        <v>31</v>
      </c>
      <c r="AJ14" s="175" t="s">
        <v>32</v>
      </c>
      <c r="AK14" s="175" t="s">
        <v>33</v>
      </c>
      <c r="AL14" s="175" t="s">
        <v>34</v>
      </c>
      <c r="AM14" s="175" t="s">
        <v>35</v>
      </c>
      <c r="AN14" s="175" t="s">
        <v>12</v>
      </c>
      <c r="AO14" s="175" t="s">
        <v>36</v>
      </c>
      <c r="AP14" s="154"/>
    </row>
    <row r="15" spans="1:42" ht="45.75" customHeight="1">
      <c r="A15" s="131">
        <f>IF('Risk - Belirleme'!A15=""," ",'Risk - Belirleme'!A15)</f>
        <v>1</v>
      </c>
      <c r="B15" s="125" t="str">
        <f>IF('Risk - Belirleme'!D15=""," ",'Risk - Belirleme'!D15)</f>
        <v>Elektrik laboratuvarlarında tehlikeli gerilim altında deney yapılması sırasında  yalıtkan paspas kullanılmaması nedeni ile elektrik çarpılmasına maruz kalınması.</v>
      </c>
      <c r="C15" s="125" t="str">
        <f>IF('Risk - Belirleme'!E15=""," ",'Risk - Belirleme'!E15)</f>
        <v>Sağlık ve güvenlik</v>
      </c>
      <c r="D15" s="130">
        <f>IF(E15="","",(IF(E15=$E$7,$D$7,(IF(E15=$E$8,$D$8,(IF(E15=$E$9,$D$9,(IF(E15=$E$10,$D$10,(IF(E15=$E$11,$D$11," ")))))))))))</f>
        <v>4</v>
      </c>
      <c r="E15" s="130" t="s">
        <v>149</v>
      </c>
      <c r="F15" s="130">
        <f t="shared" ref="F15:F75" si="0">IF(G15="","",(IF(G15=$G$7,$F$7,(IF(G15=$G$8,$F$8,(IF(G15=$G$9,$F$9,(IF(G15=$G$10,$F$10,(IF(G15=$G$11,$F$11," ")))))))))))</f>
        <v>3</v>
      </c>
      <c r="G15" s="130" t="s">
        <v>150</v>
      </c>
      <c r="H15" s="130">
        <f>IF(OR($E15="",$G15=""),"",D15*F15)</f>
        <v>12</v>
      </c>
      <c r="I15" s="176" t="str">
        <f>IF(OR($E15="",$G15=""),"",   IF($H15&lt;$AD$8,$AG$7,   IF(AND($H15&gt;$AF$7,$H15&lt;$AD$9),$AG$8,   IF(AND($H15&gt;$AF$8,$H15&lt;$AD$10),$AG$9,   IF($H15&gt;$AF$9,$AG$10,"")))))</f>
        <v>Yüksek</v>
      </c>
      <c r="J15" s="177"/>
      <c r="K15" s="177"/>
      <c r="L15" s="177"/>
      <c r="M15" s="177"/>
      <c r="N15" s="177"/>
      <c r="O15" s="178"/>
      <c r="P15" s="178"/>
      <c r="Q15" s="178" t="str">
        <f t="shared" ref="Q15:Q78" si="1">IF(AND($D15=1,$F15=1),"X","")</f>
        <v/>
      </c>
      <c r="R15" s="178" t="str">
        <f t="shared" ref="R15:R78" si="2">IF(AND($D15=1,$F15=2),"X","")</f>
        <v/>
      </c>
      <c r="S15" s="178" t="str">
        <f t="shared" ref="S15:S78" si="3">IF(AND($D15=1,$F15=3),"X","")</f>
        <v/>
      </c>
      <c r="T15" s="178" t="str">
        <f t="shared" ref="T15:T78" si="4">IF(AND($D15=1,$F15=4),"X","")</f>
        <v/>
      </c>
      <c r="U15" s="178" t="str">
        <f t="shared" ref="U15:U78" si="5">IF(AND($D15=1,$F15=5),"X","")</f>
        <v/>
      </c>
      <c r="V15" s="178" t="str">
        <f t="shared" ref="V15:V78" si="6">IF(AND($D15=2,$F15=1),"X","")</f>
        <v/>
      </c>
      <c r="W15" s="178" t="str">
        <f t="shared" ref="W15:W78" si="7">IF(AND($D15=2,$F15=2),"X","")</f>
        <v/>
      </c>
      <c r="X15" s="178" t="str">
        <f t="shared" ref="X15:X78" si="8">IF(AND($D15=2,$F15=3),"X","")</f>
        <v/>
      </c>
      <c r="Y15" s="178" t="str">
        <f t="shared" ref="Y15:Y78" si="9">IF(AND($D15=2,$F15=4),"X","")</f>
        <v/>
      </c>
      <c r="Z15" s="178" t="str">
        <f t="shared" ref="Z15:Z78" si="10">IF(AND($D15=2,$F15=5),"X","")</f>
        <v/>
      </c>
      <c r="AA15" s="178" t="str">
        <f t="shared" ref="AA15:AA78" si="11">IF(AND($D15=3,$F15=1),"X","")</f>
        <v/>
      </c>
      <c r="AB15" s="178" t="str">
        <f t="shared" ref="AB15:AB78" si="12">IF(AND($D15=3,$F15=2),"X","")</f>
        <v/>
      </c>
      <c r="AC15" s="178" t="str">
        <f t="shared" ref="AC15:AC78" si="13">IF(AND($D15=3,$F15=3),"X","")</f>
        <v/>
      </c>
      <c r="AD15" s="178" t="str">
        <f t="shared" ref="AD15:AD78" si="14">IF(AND($D15=3,$F15=4),"X","")</f>
        <v/>
      </c>
      <c r="AE15" s="178" t="str">
        <f t="shared" ref="AE15:AE78" si="15">IF(AND($D15=3,$F15=5),"X","")</f>
        <v/>
      </c>
      <c r="AF15" s="178" t="str">
        <f t="shared" ref="AF15:AF78" si="16">IF(AND($D15=4,$F15=1),"X","")</f>
        <v/>
      </c>
      <c r="AG15" s="178" t="str">
        <f t="shared" ref="AG15:AG78" si="17">IF(AND($D15=4,$F15=2),"X","")</f>
        <v/>
      </c>
      <c r="AH15" s="178" t="str">
        <f t="shared" ref="AH15:AH78" si="18">IF(AND($D15=4,$F15=3),"X","")</f>
        <v>X</v>
      </c>
      <c r="AI15" s="178" t="str">
        <f t="shared" ref="AI15:AI78" si="19">IF(AND($D15=4,$F15=4),"X","")</f>
        <v/>
      </c>
      <c r="AJ15" s="178" t="str">
        <f t="shared" ref="AJ15:AJ78" si="20">IF(AND($D15=4,$F15=5),"X","")</f>
        <v/>
      </c>
      <c r="AK15" s="178" t="str">
        <f t="shared" ref="AK15:AK78" si="21">IF(AND($D15=5,$F15=1),"X","")</f>
        <v/>
      </c>
      <c r="AL15" s="178" t="str">
        <f t="shared" ref="AL15:AL78" si="22">IF(AND($D15=5,$F15=2),"X","")</f>
        <v/>
      </c>
      <c r="AM15" s="178" t="str">
        <f t="shared" ref="AM15:AM78" si="23">IF(AND($D15=5,$F15=3),"X","")</f>
        <v/>
      </c>
      <c r="AN15" s="178" t="str">
        <f t="shared" ref="AN15:AN78" si="24">IF(AND($D15=5,$F15=4),"X","")</f>
        <v/>
      </c>
      <c r="AO15" s="178" t="str">
        <f t="shared" ref="AO15:AO78" si="25">IF(AND($D15=5,$F15=5),"X","")</f>
        <v/>
      </c>
      <c r="AP15" s="179"/>
    </row>
    <row r="16" spans="1:42" ht="30" customHeight="1">
      <c r="A16" s="131">
        <f>IF('Risk - Belirleme'!A16=""," ",'Risk - Belirleme'!A16)</f>
        <v>2</v>
      </c>
      <c r="B16" s="125" t="str">
        <f>IF('Risk - Belirleme'!D16=""," ",'Risk - Belirleme'!D16)</f>
        <v>Personel yetersizliği sebebi ile elektrik tehlikesine maruz kalınması</v>
      </c>
      <c r="C16" s="125" t="str">
        <f>IF('Risk - Belirleme'!E16=""," ",'Risk - Belirleme'!E16)</f>
        <v>Sağlık ve güvenlik</v>
      </c>
      <c r="D16" s="130">
        <f>IF(E16="","",(IF(E16=$E$7,$D$7,(IF(E16=$E$8,$D$8,(IF(E16=$E$9,$D$9,(IF(E16=$E$10,$D$10,(IF(E16=$E$11,$D$11," ")))))))))))</f>
        <v>4</v>
      </c>
      <c r="E16" s="130" t="s">
        <v>149</v>
      </c>
      <c r="F16" s="130">
        <f t="shared" si="0"/>
        <v>3</v>
      </c>
      <c r="G16" s="130" t="s">
        <v>150</v>
      </c>
      <c r="H16" s="130">
        <f>IF(OR($E16="",$G16=""),"",D16*F16)</f>
        <v>12</v>
      </c>
      <c r="I16" s="176" t="str">
        <f>IF(OR($E16="",$G16=""),"",   IF($H16&lt;$AD$8,$AG$7,   IF(AND($H16&gt;$AF$7,$H16&lt;$AD$9),$AG$8,   IF(AND($H16&gt;$AF$8,$H16&lt;$AD$10),$AG$9,   IF($H16&gt;$AF$9,$AG$10,"")))))</f>
        <v>Yüksek</v>
      </c>
      <c r="J16" s="177"/>
      <c r="K16" s="177"/>
      <c r="L16" s="177"/>
      <c r="M16" s="177"/>
      <c r="N16" s="177"/>
      <c r="O16" s="178"/>
      <c r="P16" s="178"/>
      <c r="Q16" s="178" t="str">
        <f t="shared" si="1"/>
        <v/>
      </c>
      <c r="R16" s="178" t="str">
        <f t="shared" si="2"/>
        <v/>
      </c>
      <c r="S16" s="178" t="str">
        <f t="shared" si="3"/>
        <v/>
      </c>
      <c r="T16" s="178" t="str">
        <f t="shared" si="4"/>
        <v/>
      </c>
      <c r="U16" s="178" t="str">
        <f t="shared" si="5"/>
        <v/>
      </c>
      <c r="V16" s="178" t="str">
        <f t="shared" si="6"/>
        <v/>
      </c>
      <c r="W16" s="178" t="str">
        <f t="shared" si="7"/>
        <v/>
      </c>
      <c r="X16" s="178" t="str">
        <f t="shared" si="8"/>
        <v/>
      </c>
      <c r="Y16" s="178" t="str">
        <f t="shared" si="9"/>
        <v/>
      </c>
      <c r="Z16" s="178" t="str">
        <f t="shared" si="10"/>
        <v/>
      </c>
      <c r="AA16" s="178" t="str">
        <f t="shared" si="11"/>
        <v/>
      </c>
      <c r="AB16" s="178" t="str">
        <f t="shared" si="12"/>
        <v/>
      </c>
      <c r="AC16" s="178" t="str">
        <f t="shared" si="13"/>
        <v/>
      </c>
      <c r="AD16" s="178" t="str">
        <f t="shared" si="14"/>
        <v/>
      </c>
      <c r="AE16" s="178" t="str">
        <f t="shared" si="15"/>
        <v/>
      </c>
      <c r="AF16" s="178" t="str">
        <f t="shared" si="16"/>
        <v/>
      </c>
      <c r="AG16" s="178" t="str">
        <f t="shared" si="17"/>
        <v/>
      </c>
      <c r="AH16" s="178" t="str">
        <f t="shared" si="18"/>
        <v>X</v>
      </c>
      <c r="AI16" s="178" t="str">
        <f t="shared" si="19"/>
        <v/>
      </c>
      <c r="AJ16" s="178" t="str">
        <f t="shared" si="20"/>
        <v/>
      </c>
      <c r="AK16" s="178" t="str">
        <f t="shared" si="21"/>
        <v/>
      </c>
      <c r="AL16" s="178" t="str">
        <f t="shared" si="22"/>
        <v/>
      </c>
      <c r="AM16" s="178" t="str">
        <f t="shared" si="23"/>
        <v/>
      </c>
      <c r="AN16" s="178" t="str">
        <f t="shared" si="24"/>
        <v/>
      </c>
      <c r="AO16" s="178" t="str">
        <f t="shared" si="25"/>
        <v/>
      </c>
      <c r="AP16" s="179"/>
    </row>
    <row r="17" spans="1:42" ht="43.5" customHeight="1">
      <c r="A17" s="131">
        <f>IF('Risk - Belirleme'!A17=""," ",'Risk - Belirleme'!A17)</f>
        <v>3</v>
      </c>
      <c r="B17" s="125" t="str">
        <f>IF('Risk - Belirleme'!D17=""," ",'Risk - Belirleme'!D17)</f>
        <v>Öğrencilerin çalışmaları sırasında meydana gelebilecek yaralanmalara müdahele edebilecek ekipmanların olmaması</v>
      </c>
      <c r="C17" s="125" t="str">
        <f>IF('Risk - Belirleme'!E17=""," ",'Risk - Belirleme'!E17)</f>
        <v>Yasal/Uygunluk</v>
      </c>
      <c r="D17" s="130">
        <f>IF(E17="","",(IF(E17=$E$7,$D$7,(IF(E17=$E$8,$D$8,(IF(E17=$E$9,$D$9,(IF(E17=$E$10,$D$10,(IF(E17=$E$11,$D$11," ")))))))))))</f>
        <v>3</v>
      </c>
      <c r="E17" s="130" t="s">
        <v>150</v>
      </c>
      <c r="F17" s="130">
        <f t="shared" si="0"/>
        <v>3</v>
      </c>
      <c r="G17" s="130" t="s">
        <v>150</v>
      </c>
      <c r="H17" s="130">
        <f>IF(OR($E17="",$G17=""),"",D17*F17)</f>
        <v>9</v>
      </c>
      <c r="I17" s="176" t="str">
        <f>IF(OR($E17="",$G17=""),"",   IF($H17&lt;$AD$8,$AG$7,   IF(AND($H17&gt;$AF$7,$H17&lt;$AD$9),$AG$8,   IF(AND($H17&gt;$AF$8,$H17&lt;$AD$10),$AG$9,   IF($H17&gt;$AF$9,$AG$10,"")))))</f>
        <v>Orta</v>
      </c>
      <c r="J17" s="177"/>
      <c r="K17" s="177"/>
      <c r="L17" s="177"/>
      <c r="M17" s="177"/>
      <c r="N17" s="177"/>
      <c r="O17" s="178"/>
      <c r="P17" s="178"/>
      <c r="Q17" s="178" t="str">
        <f t="shared" si="1"/>
        <v/>
      </c>
      <c r="R17" s="178" t="str">
        <f t="shared" si="2"/>
        <v/>
      </c>
      <c r="S17" s="178" t="str">
        <f t="shared" si="3"/>
        <v/>
      </c>
      <c r="T17" s="178" t="str">
        <f t="shared" si="4"/>
        <v/>
      </c>
      <c r="U17" s="178" t="str">
        <f t="shared" si="5"/>
        <v/>
      </c>
      <c r="V17" s="178" t="str">
        <f t="shared" si="6"/>
        <v/>
      </c>
      <c r="W17" s="178" t="str">
        <f t="shared" si="7"/>
        <v/>
      </c>
      <c r="X17" s="178" t="str">
        <f t="shared" si="8"/>
        <v/>
      </c>
      <c r="Y17" s="178" t="str">
        <f t="shared" si="9"/>
        <v/>
      </c>
      <c r="Z17" s="178" t="str">
        <f t="shared" si="10"/>
        <v/>
      </c>
      <c r="AA17" s="178" t="str">
        <f t="shared" si="11"/>
        <v/>
      </c>
      <c r="AB17" s="178" t="str">
        <f t="shared" si="12"/>
        <v/>
      </c>
      <c r="AC17" s="178" t="str">
        <f t="shared" si="13"/>
        <v>X</v>
      </c>
      <c r="AD17" s="178" t="str">
        <f t="shared" si="14"/>
        <v/>
      </c>
      <c r="AE17" s="178" t="str">
        <f t="shared" si="15"/>
        <v/>
      </c>
      <c r="AF17" s="178" t="str">
        <f t="shared" si="16"/>
        <v/>
      </c>
      <c r="AG17" s="178" t="str">
        <f t="shared" si="17"/>
        <v/>
      </c>
      <c r="AH17" s="178" t="str">
        <f t="shared" si="18"/>
        <v/>
      </c>
      <c r="AI17" s="178" t="str">
        <f t="shared" si="19"/>
        <v/>
      </c>
      <c r="AJ17" s="178" t="str">
        <f t="shared" si="20"/>
        <v/>
      </c>
      <c r="AK17" s="178" t="str">
        <f t="shared" si="21"/>
        <v/>
      </c>
      <c r="AL17" s="178" t="str">
        <f t="shared" si="22"/>
        <v/>
      </c>
      <c r="AM17" s="178" t="str">
        <f t="shared" si="23"/>
        <v/>
      </c>
      <c r="AN17" s="178" t="str">
        <f t="shared" si="24"/>
        <v/>
      </c>
      <c r="AO17" s="178" t="str">
        <f t="shared" si="25"/>
        <v/>
      </c>
      <c r="AP17" s="179"/>
    </row>
    <row r="18" spans="1:42" ht="27.6">
      <c r="A18" s="131">
        <f>IF('Risk - Belirleme'!A18=""," ",'Risk - Belirleme'!A18)</f>
        <v>4</v>
      </c>
      <c r="B18" s="125" t="str">
        <f>IF('Risk - Belirleme'!D18=""," ",'Risk - Belirleme'!D18)</f>
        <v>Öğrencilerin süresi içerisinde ders seçme işlemi yapmaması sonucu döem uzatmaları</v>
      </c>
      <c r="C18" s="125" t="str">
        <f>IF('Risk - Belirleme'!E18=""," ",'Risk - Belirleme'!E18)</f>
        <v>Yasal/Uygunluk</v>
      </c>
      <c r="D18" s="130">
        <f t="shared" ref="D18:D81" si="26">IF(E18="","",(IF(E18=$E$7,$D$7,(IF(E18=$E$8,$D$8,(IF(E18=$E$9,$D$9,(IF(E18=$E$10,$D$10,(IF(E18=$E$11,$D$11," ")))))))))))</f>
        <v>3</v>
      </c>
      <c r="E18" s="130" t="s">
        <v>150</v>
      </c>
      <c r="F18" s="130">
        <f t="shared" si="0"/>
        <v>2</v>
      </c>
      <c r="G18" s="130" t="s">
        <v>151</v>
      </c>
      <c r="H18" s="130">
        <f t="shared" ref="H18:H81" si="27">IF(OR($E18="",$G18=""),"",D18*F18)</f>
        <v>6</v>
      </c>
      <c r="I18" s="176" t="str">
        <f t="shared" ref="I18:I81" si="28">IF(OR($E18="",$G18=""),"",   IF($H18&lt;$AD$8,$AG$7,   IF(AND($H18&gt;$AF$7,$H18&lt;$AD$9),$AG$8,   IF(AND($H18&gt;$AF$8,$H18&lt;$AD$10),$AG$9,   IF($H18&gt;$AF$9,$AG$10,"")))))</f>
        <v>Orta</v>
      </c>
      <c r="J18" s="177"/>
      <c r="K18" s="177"/>
      <c r="L18" s="177"/>
      <c r="M18" s="177"/>
      <c r="N18" s="177"/>
      <c r="O18" s="178"/>
      <c r="P18" s="178"/>
      <c r="Q18" s="178" t="str">
        <f t="shared" si="1"/>
        <v/>
      </c>
      <c r="R18" s="178" t="str">
        <f t="shared" si="2"/>
        <v/>
      </c>
      <c r="S18" s="178" t="str">
        <f t="shared" si="3"/>
        <v/>
      </c>
      <c r="T18" s="178" t="str">
        <f t="shared" si="4"/>
        <v/>
      </c>
      <c r="U18" s="178" t="str">
        <f t="shared" si="5"/>
        <v/>
      </c>
      <c r="V18" s="178" t="str">
        <f t="shared" si="6"/>
        <v/>
      </c>
      <c r="W18" s="178" t="str">
        <f t="shared" si="7"/>
        <v/>
      </c>
      <c r="X18" s="178" t="str">
        <f t="shared" si="8"/>
        <v/>
      </c>
      <c r="Y18" s="178" t="str">
        <f t="shared" si="9"/>
        <v/>
      </c>
      <c r="Z18" s="178" t="str">
        <f t="shared" si="10"/>
        <v/>
      </c>
      <c r="AA18" s="178" t="str">
        <f t="shared" si="11"/>
        <v/>
      </c>
      <c r="AB18" s="178" t="str">
        <f t="shared" si="12"/>
        <v>X</v>
      </c>
      <c r="AC18" s="178" t="str">
        <f t="shared" si="13"/>
        <v/>
      </c>
      <c r="AD18" s="178" t="str">
        <f t="shared" si="14"/>
        <v/>
      </c>
      <c r="AE18" s="178" t="str">
        <f t="shared" si="15"/>
        <v/>
      </c>
      <c r="AF18" s="178" t="str">
        <f t="shared" si="16"/>
        <v/>
      </c>
      <c r="AG18" s="178" t="str">
        <f t="shared" si="17"/>
        <v/>
      </c>
      <c r="AH18" s="178" t="str">
        <f t="shared" si="18"/>
        <v/>
      </c>
      <c r="AI18" s="178" t="str">
        <f t="shared" si="19"/>
        <v/>
      </c>
      <c r="AJ18" s="178" t="str">
        <f t="shared" si="20"/>
        <v/>
      </c>
      <c r="AK18" s="178" t="str">
        <f t="shared" si="21"/>
        <v/>
      </c>
      <c r="AL18" s="178" t="str">
        <f t="shared" si="22"/>
        <v/>
      </c>
      <c r="AM18" s="178" t="str">
        <f t="shared" si="23"/>
        <v/>
      </c>
      <c r="AN18" s="178" t="str">
        <f t="shared" si="24"/>
        <v/>
      </c>
      <c r="AO18" s="178" t="str">
        <f t="shared" si="25"/>
        <v/>
      </c>
      <c r="AP18" s="179"/>
    </row>
    <row r="19" spans="1:42" ht="50.25" customHeight="1">
      <c r="A19" s="131">
        <f>IF('Risk - Belirleme'!A19=""," ",'Risk - Belirleme'!A19)</f>
        <v>5</v>
      </c>
      <c r="B19" s="125" t="str">
        <f>IF('Risk - Belirleme'!D19=""," ",'Risk - Belirleme'!D19)</f>
        <v>Yatay geçiş sürecinde eksik evrağın zamanında temin edilmemesi</v>
      </c>
      <c r="C19" s="125" t="str">
        <f>IF('Risk - Belirleme'!E19=""," ",'Risk - Belirleme'!E19)</f>
        <v>Operasyonel</v>
      </c>
      <c r="D19" s="130">
        <f t="shared" si="26"/>
        <v>3</v>
      </c>
      <c r="E19" s="130" t="s">
        <v>150</v>
      </c>
      <c r="F19" s="130">
        <f t="shared" si="0"/>
        <v>3</v>
      </c>
      <c r="G19" s="130" t="s">
        <v>150</v>
      </c>
      <c r="H19" s="130">
        <f t="shared" si="27"/>
        <v>9</v>
      </c>
      <c r="I19" s="176" t="str">
        <f t="shared" si="28"/>
        <v>Orta</v>
      </c>
      <c r="J19" s="177"/>
      <c r="K19" s="177"/>
      <c r="L19" s="177"/>
      <c r="M19" s="177"/>
      <c r="N19" s="177"/>
      <c r="O19" s="178"/>
      <c r="P19" s="178"/>
      <c r="Q19" s="178" t="str">
        <f t="shared" si="1"/>
        <v/>
      </c>
      <c r="R19" s="178" t="str">
        <f t="shared" si="2"/>
        <v/>
      </c>
      <c r="S19" s="178" t="str">
        <f t="shared" si="3"/>
        <v/>
      </c>
      <c r="T19" s="178" t="str">
        <f t="shared" si="4"/>
        <v/>
      </c>
      <c r="U19" s="178" t="str">
        <f t="shared" si="5"/>
        <v/>
      </c>
      <c r="V19" s="178" t="str">
        <f t="shared" si="6"/>
        <v/>
      </c>
      <c r="W19" s="178" t="str">
        <f t="shared" si="7"/>
        <v/>
      </c>
      <c r="X19" s="178" t="str">
        <f t="shared" si="8"/>
        <v/>
      </c>
      <c r="Y19" s="178" t="str">
        <f t="shared" si="9"/>
        <v/>
      </c>
      <c r="Z19" s="178" t="str">
        <f t="shared" si="10"/>
        <v/>
      </c>
      <c r="AA19" s="178" t="str">
        <f t="shared" si="11"/>
        <v/>
      </c>
      <c r="AB19" s="178" t="str">
        <f t="shared" si="12"/>
        <v/>
      </c>
      <c r="AC19" s="178" t="str">
        <f t="shared" si="13"/>
        <v>X</v>
      </c>
      <c r="AD19" s="178" t="str">
        <f t="shared" si="14"/>
        <v/>
      </c>
      <c r="AE19" s="178" t="str">
        <f t="shared" si="15"/>
        <v/>
      </c>
      <c r="AF19" s="178" t="str">
        <f t="shared" si="16"/>
        <v/>
      </c>
      <c r="AG19" s="178" t="str">
        <f t="shared" si="17"/>
        <v/>
      </c>
      <c r="AH19" s="178" t="str">
        <f t="shared" si="18"/>
        <v/>
      </c>
      <c r="AI19" s="178" t="str">
        <f t="shared" si="19"/>
        <v/>
      </c>
      <c r="AJ19" s="178" t="str">
        <f t="shared" si="20"/>
        <v/>
      </c>
      <c r="AK19" s="178" t="str">
        <f t="shared" si="21"/>
        <v/>
      </c>
      <c r="AL19" s="178" t="str">
        <f t="shared" si="22"/>
        <v/>
      </c>
      <c r="AM19" s="178" t="str">
        <f t="shared" si="23"/>
        <v/>
      </c>
      <c r="AN19" s="178" t="str">
        <f t="shared" si="24"/>
        <v/>
      </c>
      <c r="AO19" s="178" t="str">
        <f t="shared" si="25"/>
        <v/>
      </c>
      <c r="AP19" s="179"/>
    </row>
    <row r="20" spans="1:42" ht="57" customHeight="1">
      <c r="A20" s="131">
        <f>IF('Risk - Belirleme'!A20=""," ",'Risk - Belirleme'!A20)</f>
        <v>6</v>
      </c>
      <c r="B20" s="125" t="str">
        <f>IF('Risk - Belirleme'!D20=""," ",'Risk - Belirleme'!D20)</f>
        <v>Kurum içi veya kurum dışı Gelen Giden evrakların güncel olarak takip edilememesi</v>
      </c>
      <c r="C20" s="125" t="str">
        <f>IF('Risk - Belirleme'!E20=""," ",'Risk - Belirleme'!E20)</f>
        <v>Operasyonel ve Yasal</v>
      </c>
      <c r="D20" s="130">
        <f t="shared" si="26"/>
        <v>3</v>
      </c>
      <c r="E20" s="130" t="s">
        <v>150</v>
      </c>
      <c r="F20" s="130">
        <f t="shared" si="0"/>
        <v>3</v>
      </c>
      <c r="G20" s="130" t="s">
        <v>150</v>
      </c>
      <c r="H20" s="130">
        <f t="shared" si="27"/>
        <v>9</v>
      </c>
      <c r="I20" s="176" t="str">
        <f t="shared" si="28"/>
        <v>Orta</v>
      </c>
      <c r="J20" s="177"/>
      <c r="K20" s="177"/>
      <c r="L20" s="177"/>
      <c r="M20" s="177"/>
      <c r="N20" s="177"/>
      <c r="O20" s="178"/>
      <c r="P20" s="178"/>
      <c r="Q20" s="178" t="str">
        <f t="shared" si="1"/>
        <v/>
      </c>
      <c r="R20" s="178" t="str">
        <f t="shared" si="2"/>
        <v/>
      </c>
      <c r="S20" s="178" t="str">
        <f t="shared" si="3"/>
        <v/>
      </c>
      <c r="T20" s="178" t="str">
        <f t="shared" si="4"/>
        <v/>
      </c>
      <c r="U20" s="178" t="str">
        <f t="shared" si="5"/>
        <v/>
      </c>
      <c r="V20" s="178" t="str">
        <f t="shared" si="6"/>
        <v/>
      </c>
      <c r="W20" s="178" t="str">
        <f t="shared" si="7"/>
        <v/>
      </c>
      <c r="X20" s="178" t="str">
        <f t="shared" si="8"/>
        <v/>
      </c>
      <c r="Y20" s="178" t="str">
        <f t="shared" si="9"/>
        <v/>
      </c>
      <c r="Z20" s="178" t="str">
        <f t="shared" si="10"/>
        <v/>
      </c>
      <c r="AA20" s="178" t="str">
        <f t="shared" si="11"/>
        <v/>
      </c>
      <c r="AB20" s="178" t="str">
        <f t="shared" si="12"/>
        <v/>
      </c>
      <c r="AC20" s="178" t="str">
        <f t="shared" si="13"/>
        <v>X</v>
      </c>
      <c r="AD20" s="178" t="str">
        <f t="shared" si="14"/>
        <v/>
      </c>
      <c r="AE20" s="178" t="str">
        <f t="shared" si="15"/>
        <v/>
      </c>
      <c r="AF20" s="178" t="str">
        <f t="shared" si="16"/>
        <v/>
      </c>
      <c r="AG20" s="178" t="str">
        <f t="shared" si="17"/>
        <v/>
      </c>
      <c r="AH20" s="178" t="str">
        <f t="shared" si="18"/>
        <v/>
      </c>
      <c r="AI20" s="178" t="str">
        <f t="shared" si="19"/>
        <v/>
      </c>
      <c r="AJ20" s="178" t="str">
        <f t="shared" si="20"/>
        <v/>
      </c>
      <c r="AK20" s="178" t="str">
        <f t="shared" si="21"/>
        <v/>
      </c>
      <c r="AL20" s="178" t="str">
        <f t="shared" si="22"/>
        <v/>
      </c>
      <c r="AM20" s="178" t="str">
        <f t="shared" si="23"/>
        <v/>
      </c>
      <c r="AN20" s="178" t="str">
        <f t="shared" si="24"/>
        <v/>
      </c>
      <c r="AO20" s="178" t="str">
        <f t="shared" si="25"/>
        <v/>
      </c>
    </row>
    <row r="21" spans="1:42" ht="78.75" customHeight="1">
      <c r="A21" s="131">
        <f>IF('Risk - Belirleme'!A21=""," ",'Risk - Belirleme'!A21)</f>
        <v>7</v>
      </c>
      <c r="B21" s="125" t="str">
        <f>IF('Risk - Belirleme'!D21=""," ",'Risk - Belirleme'!D21)</f>
        <v xml:space="preserve"> Kurum dışı gelen ve günlü olan evrakların belirli tarih aralığında zamanında kurumdışı gelen kaydı yapılmaması</v>
      </c>
      <c r="C21" s="125" t="str">
        <f>IF('Risk - Belirleme'!E21=""," ",'Risk - Belirleme'!E21)</f>
        <v>Operasyonel</v>
      </c>
      <c r="D21" s="130">
        <f t="shared" si="26"/>
        <v>3</v>
      </c>
      <c r="E21" s="130" t="s">
        <v>150</v>
      </c>
      <c r="F21" s="130">
        <f t="shared" si="0"/>
        <v>3</v>
      </c>
      <c r="G21" s="130" t="s">
        <v>150</v>
      </c>
      <c r="H21" s="130">
        <f t="shared" si="27"/>
        <v>9</v>
      </c>
      <c r="I21" s="176" t="str">
        <f t="shared" si="28"/>
        <v>Orta</v>
      </c>
      <c r="J21" s="177"/>
      <c r="K21" s="177"/>
      <c r="L21" s="177"/>
      <c r="M21" s="177"/>
      <c r="N21" s="177"/>
      <c r="O21" s="178"/>
      <c r="P21" s="178"/>
      <c r="Q21" s="178" t="str">
        <f t="shared" si="1"/>
        <v/>
      </c>
      <c r="R21" s="178" t="str">
        <f t="shared" si="2"/>
        <v/>
      </c>
      <c r="S21" s="178" t="str">
        <f t="shared" si="3"/>
        <v/>
      </c>
      <c r="T21" s="178" t="str">
        <f t="shared" si="4"/>
        <v/>
      </c>
      <c r="U21" s="178" t="str">
        <f t="shared" si="5"/>
        <v/>
      </c>
      <c r="V21" s="178" t="str">
        <f t="shared" si="6"/>
        <v/>
      </c>
      <c r="W21" s="178" t="str">
        <f t="shared" si="7"/>
        <v/>
      </c>
      <c r="X21" s="178" t="str">
        <f t="shared" si="8"/>
        <v/>
      </c>
      <c r="Y21" s="178" t="str">
        <f t="shared" si="9"/>
        <v/>
      </c>
      <c r="Z21" s="178" t="str">
        <f t="shared" si="10"/>
        <v/>
      </c>
      <c r="AA21" s="178" t="str">
        <f t="shared" si="11"/>
        <v/>
      </c>
      <c r="AB21" s="178" t="str">
        <f t="shared" si="12"/>
        <v/>
      </c>
      <c r="AC21" s="178" t="str">
        <f t="shared" si="13"/>
        <v>X</v>
      </c>
      <c r="AD21" s="178" t="str">
        <f t="shared" si="14"/>
        <v/>
      </c>
      <c r="AE21" s="178" t="str">
        <f t="shared" si="15"/>
        <v/>
      </c>
      <c r="AF21" s="178" t="str">
        <f t="shared" si="16"/>
        <v/>
      </c>
      <c r="AG21" s="178" t="str">
        <f t="shared" si="17"/>
        <v/>
      </c>
      <c r="AH21" s="178" t="str">
        <f t="shared" si="18"/>
        <v/>
      </c>
      <c r="AI21" s="178" t="str">
        <f t="shared" si="19"/>
        <v/>
      </c>
      <c r="AJ21" s="178" t="str">
        <f t="shared" si="20"/>
        <v/>
      </c>
      <c r="AK21" s="178" t="str">
        <f t="shared" si="21"/>
        <v/>
      </c>
      <c r="AL21" s="178" t="str">
        <f t="shared" si="22"/>
        <v/>
      </c>
      <c r="AM21" s="178" t="str">
        <f t="shared" si="23"/>
        <v/>
      </c>
      <c r="AN21" s="178" t="str">
        <f t="shared" si="24"/>
        <v/>
      </c>
      <c r="AO21" s="178" t="str">
        <f t="shared" si="25"/>
        <v/>
      </c>
    </row>
    <row r="22" spans="1:42" ht="56.25" customHeight="1">
      <c r="A22" s="131">
        <f>IF('Risk - Belirleme'!A22=""," ",'Risk - Belirleme'!A22)</f>
        <v>8</v>
      </c>
      <c r="B22" s="125" t="str">
        <f>IF('Risk - Belirleme'!D22=""," ",'Risk - Belirleme'!D22)</f>
        <v>Sınav dönemlerinde yoğun olarak kullanılan fotokopi cihazının yetersiz kalması</v>
      </c>
      <c r="C22" s="125" t="str">
        <f>IF('Risk - Belirleme'!E22=""," ",'Risk - Belirleme'!E22)</f>
        <v>Bilgi Sistemleri</v>
      </c>
      <c r="D22" s="130">
        <f t="shared" si="26"/>
        <v>3</v>
      </c>
      <c r="E22" s="130" t="s">
        <v>150</v>
      </c>
      <c r="F22" s="130">
        <f t="shared" si="0"/>
        <v>3</v>
      </c>
      <c r="G22" s="130" t="s">
        <v>150</v>
      </c>
      <c r="H22" s="130">
        <f t="shared" si="27"/>
        <v>9</v>
      </c>
      <c r="I22" s="176" t="str">
        <f t="shared" si="28"/>
        <v>Orta</v>
      </c>
      <c r="J22" s="177"/>
      <c r="K22" s="177"/>
      <c r="L22" s="177"/>
      <c r="M22" s="177"/>
      <c r="N22" s="177"/>
      <c r="O22" s="178"/>
      <c r="P22" s="178"/>
      <c r="Q22" s="178" t="str">
        <f t="shared" si="1"/>
        <v/>
      </c>
      <c r="R22" s="178" t="str">
        <f t="shared" si="2"/>
        <v/>
      </c>
      <c r="S22" s="178" t="str">
        <f t="shared" si="3"/>
        <v/>
      </c>
      <c r="T22" s="178" t="str">
        <f t="shared" si="4"/>
        <v/>
      </c>
      <c r="U22" s="178" t="str">
        <f t="shared" si="5"/>
        <v/>
      </c>
      <c r="V22" s="178" t="str">
        <f t="shared" si="6"/>
        <v/>
      </c>
      <c r="W22" s="178" t="str">
        <f t="shared" si="7"/>
        <v/>
      </c>
      <c r="X22" s="178" t="str">
        <f t="shared" si="8"/>
        <v/>
      </c>
      <c r="Y22" s="178" t="str">
        <f t="shared" si="9"/>
        <v/>
      </c>
      <c r="Z22" s="178" t="str">
        <f t="shared" si="10"/>
        <v/>
      </c>
      <c r="AA22" s="178" t="str">
        <f t="shared" si="11"/>
        <v/>
      </c>
      <c r="AB22" s="178" t="str">
        <f t="shared" si="12"/>
        <v/>
      </c>
      <c r="AC22" s="178" t="str">
        <f t="shared" si="13"/>
        <v>X</v>
      </c>
      <c r="AD22" s="178" t="str">
        <f t="shared" si="14"/>
        <v/>
      </c>
      <c r="AE22" s="178" t="str">
        <f t="shared" si="15"/>
        <v/>
      </c>
      <c r="AF22" s="178" t="str">
        <f t="shared" si="16"/>
        <v/>
      </c>
      <c r="AG22" s="178" t="str">
        <f t="shared" si="17"/>
        <v/>
      </c>
      <c r="AH22" s="178" t="str">
        <f t="shared" si="18"/>
        <v/>
      </c>
      <c r="AI22" s="178" t="str">
        <f t="shared" si="19"/>
        <v/>
      </c>
      <c r="AJ22" s="178" t="str">
        <f t="shared" si="20"/>
        <v/>
      </c>
      <c r="AK22" s="178" t="str">
        <f t="shared" si="21"/>
        <v/>
      </c>
      <c r="AL22" s="178" t="str">
        <f t="shared" si="22"/>
        <v/>
      </c>
      <c r="AM22" s="178" t="str">
        <f t="shared" si="23"/>
        <v/>
      </c>
      <c r="AN22" s="178" t="str">
        <f t="shared" si="24"/>
        <v/>
      </c>
      <c r="AO22" s="178" t="str">
        <f t="shared" si="25"/>
        <v/>
      </c>
    </row>
    <row r="23" spans="1:42" ht="38.25" customHeight="1">
      <c r="A23" s="131">
        <f>IF('Risk - Belirleme'!A23=""," ",'Risk - Belirleme'!A23)</f>
        <v>9</v>
      </c>
      <c r="B23" s="125" t="str">
        <f>IF('Risk - Belirleme'!D23=""," ",'Risk - Belirleme'!D23)</f>
        <v>Kayıt dönemi ve sınav dönemlerinde öğrenci adaylarınınpersoneli telefon yoluyla gereksiz yere meşgul etmesi</v>
      </c>
      <c r="C23" s="125" t="str">
        <f>IF('Risk - Belirleme'!E23=""," ",'Risk - Belirleme'!E23)</f>
        <v>Finansal</v>
      </c>
      <c r="D23" s="130">
        <f t="shared" si="26"/>
        <v>3</v>
      </c>
      <c r="E23" s="130" t="s">
        <v>150</v>
      </c>
      <c r="F23" s="130">
        <f t="shared" si="0"/>
        <v>3</v>
      </c>
      <c r="G23" s="130" t="s">
        <v>150</v>
      </c>
      <c r="H23" s="130">
        <f t="shared" si="27"/>
        <v>9</v>
      </c>
      <c r="I23" s="176" t="str">
        <f t="shared" si="28"/>
        <v>Orta</v>
      </c>
      <c r="O23" s="178"/>
      <c r="P23" s="178"/>
      <c r="Q23" s="178" t="str">
        <f t="shared" si="1"/>
        <v/>
      </c>
      <c r="R23" s="178" t="str">
        <f t="shared" si="2"/>
        <v/>
      </c>
      <c r="S23" s="178" t="str">
        <f t="shared" si="3"/>
        <v/>
      </c>
      <c r="T23" s="178" t="str">
        <f t="shared" si="4"/>
        <v/>
      </c>
      <c r="U23" s="178" t="str">
        <f t="shared" si="5"/>
        <v/>
      </c>
      <c r="V23" s="178" t="str">
        <f t="shared" si="6"/>
        <v/>
      </c>
      <c r="W23" s="178" t="str">
        <f t="shared" si="7"/>
        <v/>
      </c>
      <c r="X23" s="178" t="str">
        <f t="shared" si="8"/>
        <v/>
      </c>
      <c r="Y23" s="178" t="str">
        <f t="shared" si="9"/>
        <v/>
      </c>
      <c r="Z23" s="178" t="str">
        <f t="shared" si="10"/>
        <v/>
      </c>
      <c r="AA23" s="178" t="str">
        <f t="shared" si="11"/>
        <v/>
      </c>
      <c r="AB23" s="178" t="str">
        <f t="shared" si="12"/>
        <v/>
      </c>
      <c r="AC23" s="178" t="str">
        <f t="shared" si="13"/>
        <v>X</v>
      </c>
      <c r="AD23" s="178" t="str">
        <f t="shared" si="14"/>
        <v/>
      </c>
      <c r="AE23" s="178" t="str">
        <f t="shared" si="15"/>
        <v/>
      </c>
      <c r="AF23" s="178" t="str">
        <f t="shared" si="16"/>
        <v/>
      </c>
      <c r="AG23" s="178" t="str">
        <f t="shared" si="17"/>
        <v/>
      </c>
      <c r="AH23" s="178" t="str">
        <f t="shared" si="18"/>
        <v/>
      </c>
      <c r="AI23" s="178" t="str">
        <f t="shared" si="19"/>
        <v/>
      </c>
      <c r="AJ23" s="178" t="str">
        <f t="shared" si="20"/>
        <v/>
      </c>
      <c r="AK23" s="178" t="str">
        <f t="shared" si="21"/>
        <v/>
      </c>
      <c r="AL23" s="178" t="str">
        <f t="shared" si="22"/>
        <v/>
      </c>
      <c r="AM23" s="178" t="str">
        <f t="shared" si="23"/>
        <v/>
      </c>
      <c r="AN23" s="178" t="str">
        <f t="shared" si="24"/>
        <v/>
      </c>
      <c r="AO23" s="178" t="str">
        <f t="shared" si="25"/>
        <v/>
      </c>
    </row>
    <row r="24" spans="1:42" ht="30" customHeight="1">
      <c r="A24" s="131">
        <f>IF('Risk - Belirleme'!A24=""," ",'Risk - Belirleme'!A24)</f>
        <v>10</v>
      </c>
      <c r="B24" s="125" t="str">
        <f>IF('Risk - Belirleme'!D24=""," ",'Risk - Belirleme'!D24)</f>
        <v>Personel için gerekli demirbaş malzemelerinin (laboratuvar ve büro malzemesi) uzun bir süre sonunda temin edilmesi</v>
      </c>
      <c r="C24" s="125" t="str">
        <f>IF('Risk - Belirleme'!E24=""," ",'Risk - Belirleme'!E24)</f>
        <v>Operasyonel</v>
      </c>
      <c r="D24" s="130">
        <f t="shared" si="26"/>
        <v>3</v>
      </c>
      <c r="E24" s="130" t="s">
        <v>150</v>
      </c>
      <c r="F24" s="130">
        <f t="shared" si="0"/>
        <v>3</v>
      </c>
      <c r="G24" s="130" t="s">
        <v>150</v>
      </c>
      <c r="H24" s="130">
        <f t="shared" si="27"/>
        <v>9</v>
      </c>
      <c r="I24" s="176" t="str">
        <f t="shared" si="28"/>
        <v>Orta</v>
      </c>
      <c r="Q24" s="178" t="str">
        <f t="shared" si="1"/>
        <v/>
      </c>
      <c r="R24" s="178" t="str">
        <f t="shared" si="2"/>
        <v/>
      </c>
      <c r="S24" s="178" t="str">
        <f t="shared" si="3"/>
        <v/>
      </c>
      <c r="T24" s="178" t="str">
        <f t="shared" si="4"/>
        <v/>
      </c>
      <c r="U24" s="178" t="str">
        <f t="shared" si="5"/>
        <v/>
      </c>
      <c r="V24" s="178" t="str">
        <f t="shared" si="6"/>
        <v/>
      </c>
      <c r="W24" s="178" t="str">
        <f t="shared" si="7"/>
        <v/>
      </c>
      <c r="X24" s="178" t="str">
        <f t="shared" si="8"/>
        <v/>
      </c>
      <c r="Y24" s="178" t="str">
        <f t="shared" si="9"/>
        <v/>
      </c>
      <c r="Z24" s="178" t="str">
        <f t="shared" si="10"/>
        <v/>
      </c>
      <c r="AA24" s="178" t="str">
        <f t="shared" si="11"/>
        <v/>
      </c>
      <c r="AB24" s="178" t="str">
        <f t="shared" si="12"/>
        <v/>
      </c>
      <c r="AC24" s="178" t="str">
        <f t="shared" si="13"/>
        <v>X</v>
      </c>
      <c r="AD24" s="178" t="str">
        <f t="shared" si="14"/>
        <v/>
      </c>
      <c r="AE24" s="178" t="str">
        <f t="shared" si="15"/>
        <v/>
      </c>
      <c r="AF24" s="178" t="str">
        <f t="shared" si="16"/>
        <v/>
      </c>
      <c r="AG24" s="178" t="str">
        <f t="shared" si="17"/>
        <v/>
      </c>
      <c r="AH24" s="178" t="str">
        <f t="shared" si="18"/>
        <v/>
      </c>
      <c r="AI24" s="178" t="str">
        <f t="shared" si="19"/>
        <v/>
      </c>
      <c r="AJ24" s="178" t="str">
        <f t="shared" si="20"/>
        <v/>
      </c>
      <c r="AK24" s="178" t="str">
        <f t="shared" si="21"/>
        <v/>
      </c>
      <c r="AL24" s="178" t="str">
        <f t="shared" si="22"/>
        <v/>
      </c>
      <c r="AM24" s="178" t="str">
        <f t="shared" si="23"/>
        <v/>
      </c>
      <c r="AN24" s="178" t="str">
        <f t="shared" si="24"/>
        <v/>
      </c>
      <c r="AO24" s="178" t="str">
        <f t="shared" si="25"/>
        <v/>
      </c>
    </row>
    <row r="25" spans="1:42" ht="62.25" customHeight="1">
      <c r="A25" s="131">
        <f>IF('Risk - Belirleme'!A25=""," ",'Risk - Belirleme'!A25)</f>
        <v>11</v>
      </c>
      <c r="B25" s="125" t="str">
        <f>IF('Risk - Belirleme'!D25=""," ",'Risk - Belirleme'!D25)</f>
        <v>ekders yaz okulu vs. ödemelerinin gerekli evrakların birimlerden toplanamaması sebebiyle gecikmeli ödenmesi</v>
      </c>
      <c r="C25" s="125" t="str">
        <f>IF('Risk - Belirleme'!E25=""," ",'Risk - Belirleme'!E25)</f>
        <v>Finansal</v>
      </c>
      <c r="D25" s="130">
        <f t="shared" si="26"/>
        <v>3</v>
      </c>
      <c r="E25" s="130" t="s">
        <v>150</v>
      </c>
      <c r="F25" s="130">
        <f t="shared" si="0"/>
        <v>3</v>
      </c>
      <c r="G25" s="130" t="s">
        <v>150</v>
      </c>
      <c r="H25" s="130">
        <f t="shared" si="27"/>
        <v>9</v>
      </c>
      <c r="I25" s="176" t="str">
        <f t="shared" si="28"/>
        <v>Orta</v>
      </c>
      <c r="Q25" s="178" t="str">
        <f t="shared" si="1"/>
        <v/>
      </c>
      <c r="R25" s="178" t="str">
        <f t="shared" si="2"/>
        <v/>
      </c>
      <c r="S25" s="178" t="str">
        <f t="shared" si="3"/>
        <v/>
      </c>
      <c r="T25" s="178" t="str">
        <f t="shared" si="4"/>
        <v/>
      </c>
      <c r="U25" s="178" t="str">
        <f t="shared" si="5"/>
        <v/>
      </c>
      <c r="V25" s="178" t="str">
        <f t="shared" si="6"/>
        <v/>
      </c>
      <c r="W25" s="178" t="str">
        <f t="shared" si="7"/>
        <v/>
      </c>
      <c r="X25" s="178" t="str">
        <f t="shared" si="8"/>
        <v/>
      </c>
      <c r="Y25" s="178" t="str">
        <f t="shared" si="9"/>
        <v/>
      </c>
      <c r="Z25" s="178" t="str">
        <f t="shared" si="10"/>
        <v/>
      </c>
      <c r="AA25" s="178" t="str">
        <f t="shared" si="11"/>
        <v/>
      </c>
      <c r="AB25" s="178" t="str">
        <f t="shared" si="12"/>
        <v/>
      </c>
      <c r="AC25" s="178" t="str">
        <f t="shared" si="13"/>
        <v>X</v>
      </c>
      <c r="AD25" s="178" t="str">
        <f t="shared" si="14"/>
        <v/>
      </c>
      <c r="AE25" s="178" t="str">
        <f t="shared" si="15"/>
        <v/>
      </c>
      <c r="AF25" s="178" t="str">
        <f t="shared" si="16"/>
        <v/>
      </c>
      <c r="AG25" s="178" t="str">
        <f t="shared" si="17"/>
        <v/>
      </c>
      <c r="AH25" s="178" t="str">
        <f t="shared" si="18"/>
        <v/>
      </c>
      <c r="AI25" s="178" t="str">
        <f t="shared" si="19"/>
        <v/>
      </c>
      <c r="AJ25" s="178" t="str">
        <f t="shared" si="20"/>
        <v/>
      </c>
      <c r="AK25" s="178" t="str">
        <f t="shared" si="21"/>
        <v/>
      </c>
      <c r="AL25" s="178" t="str">
        <f t="shared" si="22"/>
        <v/>
      </c>
      <c r="AM25" s="178" t="str">
        <f t="shared" si="23"/>
        <v/>
      </c>
      <c r="AN25" s="178" t="str">
        <f t="shared" si="24"/>
        <v/>
      </c>
      <c r="AO25" s="178" t="str">
        <f t="shared" si="25"/>
        <v/>
      </c>
    </row>
    <row r="26" spans="1:42" ht="36" customHeight="1">
      <c r="A26" s="131">
        <f>IF('Risk - Belirleme'!A26=""," ",'Risk - Belirleme'!A26)</f>
        <v>12</v>
      </c>
      <c r="B26" s="125" t="str">
        <f>IF('Risk - Belirleme'!D26=""," ",'Risk - Belirleme'!D26)</f>
        <v>Elektronik haberleşme hizmetine dair fatura ayrtıntılarının detyalı incelenmesi- şahsi aramaların tespiti</v>
      </c>
      <c r="C26" s="125" t="str">
        <f>IF('Risk - Belirleme'!E26=""," ",'Risk - Belirleme'!E26)</f>
        <v>Operasyonel ve Finansal</v>
      </c>
      <c r="D26" s="130">
        <f t="shared" si="26"/>
        <v>3</v>
      </c>
      <c r="E26" s="130" t="s">
        <v>150</v>
      </c>
      <c r="F26" s="130">
        <f t="shared" si="0"/>
        <v>3</v>
      </c>
      <c r="G26" s="130" t="s">
        <v>150</v>
      </c>
      <c r="H26" s="130">
        <f t="shared" si="27"/>
        <v>9</v>
      </c>
      <c r="I26" s="176" t="str">
        <f t="shared" si="28"/>
        <v>Orta</v>
      </c>
      <c r="Q26" s="178" t="str">
        <f t="shared" si="1"/>
        <v/>
      </c>
      <c r="R26" s="178" t="str">
        <f t="shared" si="2"/>
        <v/>
      </c>
      <c r="S26" s="178" t="str">
        <f t="shared" si="3"/>
        <v/>
      </c>
      <c r="T26" s="178" t="str">
        <f t="shared" si="4"/>
        <v/>
      </c>
      <c r="U26" s="178" t="str">
        <f t="shared" si="5"/>
        <v/>
      </c>
      <c r="V26" s="178" t="str">
        <f t="shared" si="6"/>
        <v/>
      </c>
      <c r="W26" s="178" t="str">
        <f t="shared" si="7"/>
        <v/>
      </c>
      <c r="X26" s="178" t="str">
        <f t="shared" si="8"/>
        <v/>
      </c>
      <c r="Y26" s="178" t="str">
        <f t="shared" si="9"/>
        <v/>
      </c>
      <c r="Z26" s="178" t="str">
        <f t="shared" si="10"/>
        <v/>
      </c>
      <c r="AA26" s="178" t="str">
        <f t="shared" si="11"/>
        <v/>
      </c>
      <c r="AB26" s="178" t="str">
        <f t="shared" si="12"/>
        <v/>
      </c>
      <c r="AC26" s="178" t="str">
        <f t="shared" si="13"/>
        <v>X</v>
      </c>
      <c r="AD26" s="178" t="str">
        <f t="shared" si="14"/>
        <v/>
      </c>
      <c r="AE26" s="178" t="str">
        <f t="shared" si="15"/>
        <v/>
      </c>
      <c r="AF26" s="178" t="str">
        <f t="shared" si="16"/>
        <v/>
      </c>
      <c r="AG26" s="178" t="str">
        <f t="shared" si="17"/>
        <v/>
      </c>
      <c r="AH26" s="178" t="str">
        <f t="shared" si="18"/>
        <v/>
      </c>
      <c r="AI26" s="178" t="str">
        <f t="shared" si="19"/>
        <v/>
      </c>
      <c r="AJ26" s="178" t="str">
        <f t="shared" si="20"/>
        <v/>
      </c>
      <c r="AK26" s="178" t="str">
        <f t="shared" si="21"/>
        <v/>
      </c>
      <c r="AL26" s="178" t="str">
        <f t="shared" si="22"/>
        <v/>
      </c>
      <c r="AM26" s="178" t="str">
        <f t="shared" si="23"/>
        <v/>
      </c>
      <c r="AN26" s="178" t="str">
        <f t="shared" si="24"/>
        <v/>
      </c>
      <c r="AO26" s="178" t="str">
        <f t="shared" si="25"/>
        <v/>
      </c>
    </row>
    <row r="27" spans="1:42" ht="30" customHeight="1">
      <c r="A27" s="131">
        <f>IF('Risk - Belirleme'!A27=""," ",'Risk - Belirleme'!A27)</f>
        <v>13</v>
      </c>
      <c r="B27" s="125" t="str">
        <f>IF('Risk - Belirleme'!D27=""," ",'Risk - Belirleme'!D27)</f>
        <v>jüri ödemelerinde yeniden atama için ödeme talebinde bulunan personele mevzuat sebebiyle ödeme yapılamadığının bildirimi</v>
      </c>
      <c r="C27" s="125" t="str">
        <f>IF('Risk - Belirleme'!E27=""," ",'Risk - Belirleme'!E27)</f>
        <v>Yasal/Uygunluk</v>
      </c>
      <c r="D27" s="130">
        <f t="shared" si="26"/>
        <v>4</v>
      </c>
      <c r="E27" s="130" t="s">
        <v>149</v>
      </c>
      <c r="F27" s="130">
        <f t="shared" si="0"/>
        <v>2</v>
      </c>
      <c r="G27" s="130" t="s">
        <v>151</v>
      </c>
      <c r="H27" s="130">
        <f t="shared" si="27"/>
        <v>8</v>
      </c>
      <c r="I27" s="176" t="str">
        <f t="shared" si="28"/>
        <v>Orta</v>
      </c>
      <c r="Q27" s="178" t="str">
        <f t="shared" si="1"/>
        <v/>
      </c>
      <c r="R27" s="178" t="str">
        <f t="shared" si="2"/>
        <v/>
      </c>
      <c r="S27" s="178" t="str">
        <f t="shared" si="3"/>
        <v/>
      </c>
      <c r="T27" s="178" t="str">
        <f t="shared" si="4"/>
        <v/>
      </c>
      <c r="U27" s="178" t="str">
        <f t="shared" si="5"/>
        <v/>
      </c>
      <c r="V27" s="178" t="str">
        <f t="shared" si="6"/>
        <v/>
      </c>
      <c r="W27" s="178" t="str">
        <f t="shared" si="7"/>
        <v/>
      </c>
      <c r="X27" s="178" t="str">
        <f t="shared" si="8"/>
        <v/>
      </c>
      <c r="Y27" s="178" t="str">
        <f t="shared" si="9"/>
        <v/>
      </c>
      <c r="Z27" s="178" t="str">
        <f t="shared" si="10"/>
        <v/>
      </c>
      <c r="AA27" s="178" t="str">
        <f t="shared" si="11"/>
        <v/>
      </c>
      <c r="AB27" s="178" t="str">
        <f t="shared" si="12"/>
        <v/>
      </c>
      <c r="AC27" s="178" t="str">
        <f t="shared" si="13"/>
        <v/>
      </c>
      <c r="AD27" s="178" t="str">
        <f t="shared" si="14"/>
        <v/>
      </c>
      <c r="AE27" s="178" t="str">
        <f t="shared" si="15"/>
        <v/>
      </c>
      <c r="AF27" s="178" t="str">
        <f t="shared" si="16"/>
        <v/>
      </c>
      <c r="AG27" s="178" t="str">
        <f t="shared" si="17"/>
        <v>X</v>
      </c>
      <c r="AH27" s="178" t="str">
        <f t="shared" si="18"/>
        <v/>
      </c>
      <c r="AI27" s="178" t="str">
        <f t="shared" si="19"/>
        <v/>
      </c>
      <c r="AJ27" s="178" t="str">
        <f t="shared" si="20"/>
        <v/>
      </c>
      <c r="AK27" s="178" t="str">
        <f t="shared" si="21"/>
        <v/>
      </c>
      <c r="AL27" s="178" t="str">
        <f t="shared" si="22"/>
        <v/>
      </c>
      <c r="AM27" s="178" t="str">
        <f t="shared" si="23"/>
        <v/>
      </c>
      <c r="AN27" s="178" t="str">
        <f t="shared" si="24"/>
        <v/>
      </c>
      <c r="AO27" s="178" t="str">
        <f t="shared" si="25"/>
        <v/>
      </c>
    </row>
    <row r="28" spans="1:42" ht="30" customHeight="1">
      <c r="A28" s="131">
        <f>IF('Risk - Belirleme'!A28=""," ",'Risk - Belirleme'!A28)</f>
        <v>14</v>
      </c>
      <c r="B28" s="125" t="str">
        <f>IF('Risk - Belirleme'!D28=""," ",'Risk - Belirleme'!D28)</f>
        <v>bir sonraki yıl için öngörülen ihtiyaçların karşılanması için bütçe hazırlık döneminde gerekli taleplerin toplanamaması</v>
      </c>
      <c r="C28" s="125" t="str">
        <f>IF('Risk - Belirleme'!E28=""," ",'Risk - Belirleme'!E28)</f>
        <v>Operasyonel</v>
      </c>
      <c r="D28" s="130">
        <f t="shared" si="26"/>
        <v>3</v>
      </c>
      <c r="E28" s="130" t="s">
        <v>150</v>
      </c>
      <c r="F28" s="130">
        <f t="shared" si="0"/>
        <v>3</v>
      </c>
      <c r="G28" s="130" t="s">
        <v>150</v>
      </c>
      <c r="H28" s="130">
        <f t="shared" si="27"/>
        <v>9</v>
      </c>
      <c r="I28" s="176" t="str">
        <f t="shared" si="28"/>
        <v>Orta</v>
      </c>
      <c r="Q28" s="178" t="str">
        <f t="shared" si="1"/>
        <v/>
      </c>
      <c r="R28" s="178" t="str">
        <f t="shared" si="2"/>
        <v/>
      </c>
      <c r="S28" s="178" t="str">
        <f t="shared" si="3"/>
        <v/>
      </c>
      <c r="T28" s="178" t="str">
        <f t="shared" si="4"/>
        <v/>
      </c>
      <c r="U28" s="178" t="str">
        <f t="shared" si="5"/>
        <v/>
      </c>
      <c r="V28" s="178" t="str">
        <f t="shared" si="6"/>
        <v/>
      </c>
      <c r="W28" s="178" t="str">
        <f t="shared" si="7"/>
        <v/>
      </c>
      <c r="X28" s="178" t="str">
        <f t="shared" si="8"/>
        <v/>
      </c>
      <c r="Y28" s="178" t="str">
        <f t="shared" si="9"/>
        <v/>
      </c>
      <c r="Z28" s="178" t="str">
        <f t="shared" si="10"/>
        <v/>
      </c>
      <c r="AA28" s="178" t="str">
        <f t="shared" si="11"/>
        <v/>
      </c>
      <c r="AB28" s="178" t="str">
        <f t="shared" si="12"/>
        <v/>
      </c>
      <c r="AC28" s="178" t="str">
        <f t="shared" si="13"/>
        <v>X</v>
      </c>
      <c r="AD28" s="178" t="str">
        <f t="shared" si="14"/>
        <v/>
      </c>
      <c r="AE28" s="178" t="str">
        <f t="shared" si="15"/>
        <v/>
      </c>
      <c r="AF28" s="178" t="str">
        <f t="shared" si="16"/>
        <v/>
      </c>
      <c r="AG28" s="178" t="str">
        <f t="shared" si="17"/>
        <v/>
      </c>
      <c r="AH28" s="178" t="str">
        <f t="shared" si="18"/>
        <v/>
      </c>
      <c r="AI28" s="178" t="str">
        <f t="shared" si="19"/>
        <v/>
      </c>
      <c r="AJ28" s="178" t="str">
        <f t="shared" si="20"/>
        <v/>
      </c>
      <c r="AK28" s="178" t="str">
        <f t="shared" si="21"/>
        <v/>
      </c>
      <c r="AL28" s="178" t="str">
        <f t="shared" si="22"/>
        <v/>
      </c>
      <c r="AM28" s="178" t="str">
        <f t="shared" si="23"/>
        <v/>
      </c>
      <c r="AN28" s="178" t="str">
        <f t="shared" si="24"/>
        <v/>
      </c>
      <c r="AO28" s="178" t="str">
        <f t="shared" si="25"/>
        <v/>
      </c>
    </row>
    <row r="29" spans="1:42" ht="30" customHeight="1">
      <c r="A29" s="131">
        <f>IF('Risk - Belirleme'!A29=""," ",'Risk - Belirleme'!A29)</f>
        <v>15</v>
      </c>
      <c r="B29" s="125" t="str">
        <f>IF('Risk - Belirleme'!D29=""," ",'Risk - Belirleme'!D29)</f>
        <v>fazla mesai ödemesi için alınan YKK ile fazla mesai alan personelin puantajlarının örtüşmemesi(50 saat - ykk daki haline uygun olarak gerçekleştirme)</v>
      </c>
      <c r="C29" s="125" t="str">
        <f>IF('Risk - Belirleme'!E29=""," ",'Risk - Belirleme'!E29)</f>
        <v>Yasal/Uygunluk</v>
      </c>
      <c r="D29" s="130">
        <f t="shared" si="26"/>
        <v>4</v>
      </c>
      <c r="E29" s="130" t="s">
        <v>149</v>
      </c>
      <c r="F29" s="130">
        <f t="shared" si="0"/>
        <v>3</v>
      </c>
      <c r="G29" s="130" t="s">
        <v>150</v>
      </c>
      <c r="H29" s="130">
        <f t="shared" si="27"/>
        <v>12</v>
      </c>
      <c r="I29" s="176" t="str">
        <f t="shared" si="28"/>
        <v>Yüksek</v>
      </c>
      <c r="Q29" s="178" t="str">
        <f t="shared" si="1"/>
        <v/>
      </c>
      <c r="R29" s="178" t="str">
        <f t="shared" si="2"/>
        <v/>
      </c>
      <c r="S29" s="178" t="str">
        <f t="shared" si="3"/>
        <v/>
      </c>
      <c r="T29" s="178" t="str">
        <f t="shared" si="4"/>
        <v/>
      </c>
      <c r="U29" s="178" t="str">
        <f t="shared" si="5"/>
        <v/>
      </c>
      <c r="V29" s="178" t="str">
        <f t="shared" si="6"/>
        <v/>
      </c>
      <c r="W29" s="178" t="str">
        <f t="shared" si="7"/>
        <v/>
      </c>
      <c r="X29" s="178" t="str">
        <f t="shared" si="8"/>
        <v/>
      </c>
      <c r="Y29" s="178" t="str">
        <f t="shared" si="9"/>
        <v/>
      </c>
      <c r="Z29" s="178" t="str">
        <f t="shared" si="10"/>
        <v/>
      </c>
      <c r="AA29" s="178" t="str">
        <f t="shared" si="11"/>
        <v/>
      </c>
      <c r="AB29" s="178" t="str">
        <f t="shared" si="12"/>
        <v/>
      </c>
      <c r="AC29" s="178" t="str">
        <f t="shared" si="13"/>
        <v/>
      </c>
      <c r="AD29" s="178" t="str">
        <f t="shared" si="14"/>
        <v/>
      </c>
      <c r="AE29" s="178" t="str">
        <f t="shared" si="15"/>
        <v/>
      </c>
      <c r="AF29" s="178" t="str">
        <f t="shared" si="16"/>
        <v/>
      </c>
      <c r="AG29" s="178" t="str">
        <f t="shared" si="17"/>
        <v/>
      </c>
      <c r="AH29" s="178" t="str">
        <f t="shared" si="18"/>
        <v>X</v>
      </c>
      <c r="AI29" s="178" t="str">
        <f t="shared" si="19"/>
        <v/>
      </c>
      <c r="AJ29" s="178" t="str">
        <f t="shared" si="20"/>
        <v/>
      </c>
      <c r="AK29" s="178" t="str">
        <f t="shared" si="21"/>
        <v/>
      </c>
      <c r="AL29" s="178" t="str">
        <f t="shared" si="22"/>
        <v/>
      </c>
      <c r="AM29" s="178" t="str">
        <f t="shared" si="23"/>
        <v/>
      </c>
      <c r="AN29" s="178" t="str">
        <f t="shared" si="24"/>
        <v/>
      </c>
      <c r="AO29" s="178" t="str">
        <f t="shared" si="25"/>
        <v/>
      </c>
    </row>
    <row r="30" spans="1:42" ht="30" customHeight="1">
      <c r="A30" s="131">
        <f>IF('Risk - Belirleme'!A30=""," ",'Risk - Belirleme'!A30)</f>
        <v>16</v>
      </c>
      <c r="B30" s="125" t="str">
        <f>IF('Risk - Belirleme'!D30=""," ",'Risk - Belirleme'!D30)</f>
        <v>yolluk (yurt içi, yurt dışı, sürekli)gerekli evrakların toplanamaması( beyan edilen evrakların yabancı dil oluşu kur farkı faturanın kişi değil üniversite adına kesilmesi)</v>
      </c>
      <c r="C30" s="125" t="str">
        <f>IF('Risk - Belirleme'!E30=""," ",'Risk - Belirleme'!E30)</f>
        <v>Operasyonel ve Finansal</v>
      </c>
      <c r="D30" s="130">
        <f t="shared" si="26"/>
        <v>4</v>
      </c>
      <c r="E30" s="130" t="s">
        <v>149</v>
      </c>
      <c r="F30" s="130">
        <f t="shared" si="0"/>
        <v>3</v>
      </c>
      <c r="G30" s="130" t="s">
        <v>150</v>
      </c>
      <c r="H30" s="130">
        <f t="shared" si="27"/>
        <v>12</v>
      </c>
      <c r="I30" s="176" t="str">
        <f t="shared" si="28"/>
        <v>Yüksek</v>
      </c>
      <c r="Q30" s="178" t="str">
        <f t="shared" si="1"/>
        <v/>
      </c>
      <c r="R30" s="178" t="str">
        <f t="shared" si="2"/>
        <v/>
      </c>
      <c r="S30" s="178" t="str">
        <f t="shared" si="3"/>
        <v/>
      </c>
      <c r="T30" s="178" t="str">
        <f t="shared" si="4"/>
        <v/>
      </c>
      <c r="U30" s="178" t="str">
        <f t="shared" si="5"/>
        <v/>
      </c>
      <c r="V30" s="178" t="str">
        <f t="shared" si="6"/>
        <v/>
      </c>
      <c r="W30" s="178" t="str">
        <f t="shared" si="7"/>
        <v/>
      </c>
      <c r="X30" s="178" t="str">
        <f t="shared" si="8"/>
        <v/>
      </c>
      <c r="Y30" s="178" t="str">
        <f t="shared" si="9"/>
        <v/>
      </c>
      <c r="Z30" s="178" t="str">
        <f t="shared" si="10"/>
        <v/>
      </c>
      <c r="AA30" s="178" t="str">
        <f t="shared" si="11"/>
        <v/>
      </c>
      <c r="AB30" s="178" t="str">
        <f t="shared" si="12"/>
        <v/>
      </c>
      <c r="AC30" s="178" t="str">
        <f t="shared" si="13"/>
        <v/>
      </c>
      <c r="AD30" s="178" t="str">
        <f t="shared" si="14"/>
        <v/>
      </c>
      <c r="AE30" s="178" t="str">
        <f t="shared" si="15"/>
        <v/>
      </c>
      <c r="AF30" s="178" t="str">
        <f t="shared" si="16"/>
        <v/>
      </c>
      <c r="AG30" s="178" t="str">
        <f t="shared" si="17"/>
        <v/>
      </c>
      <c r="AH30" s="178" t="str">
        <f t="shared" si="18"/>
        <v>X</v>
      </c>
      <c r="AI30" s="178" t="str">
        <f t="shared" si="19"/>
        <v/>
      </c>
      <c r="AJ30" s="178" t="str">
        <f t="shared" si="20"/>
        <v/>
      </c>
      <c r="AK30" s="178" t="str">
        <f t="shared" si="21"/>
        <v/>
      </c>
      <c r="AL30" s="178" t="str">
        <f t="shared" si="22"/>
        <v/>
      </c>
      <c r="AM30" s="178" t="str">
        <f t="shared" si="23"/>
        <v/>
      </c>
      <c r="AN30" s="178" t="str">
        <f t="shared" si="24"/>
        <v/>
      </c>
      <c r="AO30" s="178" t="str">
        <f t="shared" si="25"/>
        <v/>
      </c>
    </row>
    <row r="31" spans="1:42" ht="49.5" customHeight="1">
      <c r="A31" s="131">
        <f>IF('Risk - Belirleme'!A31=""," ",'Risk - Belirleme'!A31)</f>
        <v>17</v>
      </c>
      <c r="B31" s="125" t="str">
        <f>IF('Risk - Belirleme'!D31=""," ",'Risk - Belirleme'!D31)</f>
        <v>unvanı değişen akademik personele yazışmaların maaş-özlük birimine iletilmemesi ya da geç iletilmesi sebebiyle ek ders ücretlerinin unvanına uygun olarak gecikmeli ödenmesi</v>
      </c>
      <c r="C31" s="125" t="str">
        <f>IF('Risk - Belirleme'!E31=""," ",'Risk - Belirleme'!E31)</f>
        <v>Operasyonel ve Finansal</v>
      </c>
      <c r="D31" s="130">
        <f t="shared" si="26"/>
        <v>3</v>
      </c>
      <c r="E31" s="130" t="s">
        <v>150</v>
      </c>
      <c r="F31" s="130">
        <f t="shared" si="0"/>
        <v>3</v>
      </c>
      <c r="G31" s="130" t="s">
        <v>150</v>
      </c>
      <c r="H31" s="130">
        <f t="shared" si="27"/>
        <v>9</v>
      </c>
      <c r="I31" s="176" t="str">
        <f t="shared" si="28"/>
        <v>Orta</v>
      </c>
      <c r="Q31" s="178" t="str">
        <f t="shared" si="1"/>
        <v/>
      </c>
      <c r="R31" s="178" t="str">
        <f t="shared" si="2"/>
        <v/>
      </c>
      <c r="S31" s="178" t="str">
        <f t="shared" si="3"/>
        <v/>
      </c>
      <c r="T31" s="178" t="str">
        <f t="shared" si="4"/>
        <v/>
      </c>
      <c r="U31" s="178" t="str">
        <f t="shared" si="5"/>
        <v/>
      </c>
      <c r="V31" s="178" t="str">
        <f t="shared" si="6"/>
        <v/>
      </c>
      <c r="W31" s="178" t="str">
        <f t="shared" si="7"/>
        <v/>
      </c>
      <c r="X31" s="178" t="str">
        <f t="shared" si="8"/>
        <v/>
      </c>
      <c r="Y31" s="178" t="str">
        <f t="shared" si="9"/>
        <v/>
      </c>
      <c r="Z31" s="178" t="str">
        <f t="shared" si="10"/>
        <v/>
      </c>
      <c r="AA31" s="178" t="str">
        <f t="shared" si="11"/>
        <v/>
      </c>
      <c r="AB31" s="178" t="str">
        <f t="shared" si="12"/>
        <v/>
      </c>
      <c r="AC31" s="178" t="str">
        <f t="shared" si="13"/>
        <v>X</v>
      </c>
      <c r="AD31" s="178" t="str">
        <f t="shared" si="14"/>
        <v/>
      </c>
      <c r="AE31" s="178" t="str">
        <f t="shared" si="15"/>
        <v/>
      </c>
      <c r="AF31" s="178" t="str">
        <f t="shared" si="16"/>
        <v/>
      </c>
      <c r="AG31" s="178" t="str">
        <f t="shared" si="17"/>
        <v/>
      </c>
      <c r="AH31" s="178" t="str">
        <f t="shared" si="18"/>
        <v/>
      </c>
      <c r="AI31" s="178" t="str">
        <f t="shared" si="19"/>
        <v/>
      </c>
      <c r="AJ31" s="178" t="str">
        <f t="shared" si="20"/>
        <v/>
      </c>
      <c r="AK31" s="178" t="str">
        <f t="shared" si="21"/>
        <v/>
      </c>
      <c r="AL31" s="178" t="str">
        <f t="shared" si="22"/>
        <v/>
      </c>
      <c r="AM31" s="178" t="str">
        <f t="shared" si="23"/>
        <v/>
      </c>
      <c r="AN31" s="178" t="str">
        <f t="shared" si="24"/>
        <v/>
      </c>
      <c r="AO31" s="178" t="str">
        <f t="shared" si="25"/>
        <v/>
      </c>
    </row>
    <row r="32" spans="1:42" ht="90" customHeight="1">
      <c r="A32" s="131">
        <f>IF('Risk - Belirleme'!A32=""," ",'Risk - Belirleme'!A32)</f>
        <v>18</v>
      </c>
      <c r="B32" s="125" t="str">
        <f>IF('Risk - Belirleme'!D32=""," ",'Risk - Belirleme'!D32)</f>
        <v>İşe başlama ay başında yapıldığı durumlarda yeni başlayan kişiye maaş ödenmesi zamanında yapılamamaktadır.</v>
      </c>
      <c r="C32" s="125" t="str">
        <f>IF('Risk - Belirleme'!E32=""," ",'Risk - Belirleme'!E32)</f>
        <v>Finansal</v>
      </c>
      <c r="D32" s="130">
        <f t="shared" si="26"/>
        <v>4</v>
      </c>
      <c r="E32" s="130" t="s">
        <v>149</v>
      </c>
      <c r="F32" s="130">
        <f t="shared" si="0"/>
        <v>5</v>
      </c>
      <c r="G32" s="130" t="s">
        <v>426</v>
      </c>
      <c r="H32" s="130">
        <f t="shared" si="27"/>
        <v>20</v>
      </c>
      <c r="I32" s="176" t="str">
        <f t="shared" si="28"/>
        <v>Çok Yüksek</v>
      </c>
      <c r="Q32" s="178" t="str">
        <f t="shared" si="1"/>
        <v/>
      </c>
      <c r="R32" s="178" t="str">
        <f t="shared" si="2"/>
        <v/>
      </c>
      <c r="S32" s="178" t="str">
        <f t="shared" si="3"/>
        <v/>
      </c>
      <c r="T32" s="178" t="str">
        <f t="shared" si="4"/>
        <v/>
      </c>
      <c r="U32" s="178" t="str">
        <f t="shared" si="5"/>
        <v/>
      </c>
      <c r="V32" s="178" t="str">
        <f t="shared" si="6"/>
        <v/>
      </c>
      <c r="W32" s="178" t="str">
        <f t="shared" si="7"/>
        <v/>
      </c>
      <c r="X32" s="178" t="str">
        <f t="shared" si="8"/>
        <v/>
      </c>
      <c r="Y32" s="178" t="str">
        <f t="shared" si="9"/>
        <v/>
      </c>
      <c r="Z32" s="178" t="str">
        <f t="shared" si="10"/>
        <v/>
      </c>
      <c r="AA32" s="178" t="str">
        <f t="shared" si="11"/>
        <v/>
      </c>
      <c r="AB32" s="178" t="str">
        <f t="shared" si="12"/>
        <v/>
      </c>
      <c r="AC32" s="178" t="str">
        <f t="shared" si="13"/>
        <v/>
      </c>
      <c r="AD32" s="178" t="str">
        <f t="shared" si="14"/>
        <v/>
      </c>
      <c r="AE32" s="178" t="str">
        <f t="shared" si="15"/>
        <v/>
      </c>
      <c r="AF32" s="178" t="str">
        <f t="shared" si="16"/>
        <v/>
      </c>
      <c r="AG32" s="178" t="str">
        <f t="shared" si="17"/>
        <v/>
      </c>
      <c r="AH32" s="178" t="str">
        <f t="shared" si="18"/>
        <v/>
      </c>
      <c r="AI32" s="178" t="str">
        <f t="shared" si="19"/>
        <v/>
      </c>
      <c r="AJ32" s="178" t="str">
        <f t="shared" si="20"/>
        <v>X</v>
      </c>
      <c r="AK32" s="178" t="str">
        <f t="shared" si="21"/>
        <v/>
      </c>
      <c r="AL32" s="178" t="str">
        <f t="shared" si="22"/>
        <v/>
      </c>
      <c r="AM32" s="178" t="str">
        <f t="shared" si="23"/>
        <v/>
      </c>
      <c r="AN32" s="178" t="str">
        <f t="shared" si="24"/>
        <v/>
      </c>
      <c r="AO32" s="178" t="str">
        <f t="shared" si="25"/>
        <v/>
      </c>
    </row>
    <row r="33" spans="1:41" ht="37.5" customHeight="1">
      <c r="A33" s="131">
        <f>IF('Risk - Belirleme'!A33=""," ",'Risk - Belirleme'!A33)</f>
        <v>19</v>
      </c>
      <c r="B33" s="125" t="str">
        <f>IF('Risk - Belirleme'!D33=""," ",'Risk - Belirleme'!D33)</f>
        <v>65 yaş üstü  işe başlayan akademik personelin sgk giriş işlemlerinin sistem  hatası nedeniyle yapılamaması</v>
      </c>
      <c r="C33" s="125" t="str">
        <f>IF('Risk - Belirleme'!E33=""," ",'Risk - Belirleme'!E33)</f>
        <v>Operasyonel ve Yasal</v>
      </c>
      <c r="D33" s="130">
        <f t="shared" si="26"/>
        <v>4</v>
      </c>
      <c r="E33" s="130" t="s">
        <v>149</v>
      </c>
      <c r="F33" s="130">
        <f t="shared" si="0"/>
        <v>3</v>
      </c>
      <c r="G33" s="130" t="s">
        <v>150</v>
      </c>
      <c r="H33" s="130">
        <f t="shared" si="27"/>
        <v>12</v>
      </c>
      <c r="I33" s="176" t="str">
        <f t="shared" si="28"/>
        <v>Yüksek</v>
      </c>
      <c r="Q33" s="178" t="str">
        <f t="shared" si="1"/>
        <v/>
      </c>
      <c r="R33" s="178" t="str">
        <f t="shared" si="2"/>
        <v/>
      </c>
      <c r="S33" s="178" t="str">
        <f t="shared" si="3"/>
        <v/>
      </c>
      <c r="T33" s="178" t="str">
        <f t="shared" si="4"/>
        <v/>
      </c>
      <c r="U33" s="178" t="str">
        <f t="shared" si="5"/>
        <v/>
      </c>
      <c r="V33" s="178" t="str">
        <f t="shared" si="6"/>
        <v/>
      </c>
      <c r="W33" s="178" t="str">
        <f t="shared" si="7"/>
        <v/>
      </c>
      <c r="X33" s="178" t="str">
        <f t="shared" si="8"/>
        <v/>
      </c>
      <c r="Y33" s="178" t="str">
        <f t="shared" si="9"/>
        <v/>
      </c>
      <c r="Z33" s="178" t="str">
        <f t="shared" si="10"/>
        <v/>
      </c>
      <c r="AA33" s="178" t="str">
        <f t="shared" si="11"/>
        <v/>
      </c>
      <c r="AB33" s="178" t="str">
        <f t="shared" si="12"/>
        <v/>
      </c>
      <c r="AC33" s="178" t="str">
        <f t="shared" si="13"/>
        <v/>
      </c>
      <c r="AD33" s="178" t="str">
        <f t="shared" si="14"/>
        <v/>
      </c>
      <c r="AE33" s="178" t="str">
        <f t="shared" si="15"/>
        <v/>
      </c>
      <c r="AF33" s="178" t="str">
        <f t="shared" si="16"/>
        <v/>
      </c>
      <c r="AG33" s="178" t="str">
        <f t="shared" si="17"/>
        <v/>
      </c>
      <c r="AH33" s="178" t="str">
        <f t="shared" si="18"/>
        <v>X</v>
      </c>
      <c r="AI33" s="178" t="str">
        <f t="shared" si="19"/>
        <v/>
      </c>
      <c r="AJ33" s="178" t="str">
        <f t="shared" si="20"/>
        <v/>
      </c>
      <c r="AK33" s="178" t="str">
        <f t="shared" si="21"/>
        <v/>
      </c>
      <c r="AL33" s="178" t="str">
        <f t="shared" si="22"/>
        <v/>
      </c>
      <c r="AM33" s="178" t="str">
        <f t="shared" si="23"/>
        <v/>
      </c>
      <c r="AN33" s="178" t="str">
        <f t="shared" si="24"/>
        <v/>
      </c>
      <c r="AO33" s="178" t="str">
        <f t="shared" si="25"/>
        <v/>
      </c>
    </row>
    <row r="34" spans="1:41" ht="36.75" customHeight="1">
      <c r="A34" s="131">
        <f>IF('Risk - Belirleme'!A34=""," ",'Risk - Belirleme'!A34)</f>
        <v>20</v>
      </c>
      <c r="B34" s="125" t="str">
        <f>IF('Risk - Belirleme'!D34=""," ",'Risk - Belirleme'!D34)</f>
        <v>Analık izni doğum izni terfi dil aile tazminatı vs. özlük bilgilerinin kbs ye tanıtılması esnasından sistem hatası sebebiyle girilen bilgilerin kaydedilmemesi</v>
      </c>
      <c r="C34" s="125" t="str">
        <f>IF('Risk - Belirleme'!E34=""," ",'Risk - Belirleme'!E34)</f>
        <v>Finansal</v>
      </c>
      <c r="D34" s="130">
        <f t="shared" si="26"/>
        <v>3</v>
      </c>
      <c r="E34" s="130" t="s">
        <v>150</v>
      </c>
      <c r="F34" s="130">
        <f t="shared" si="0"/>
        <v>3</v>
      </c>
      <c r="G34" s="130" t="s">
        <v>150</v>
      </c>
      <c r="H34" s="130">
        <f t="shared" si="27"/>
        <v>9</v>
      </c>
      <c r="I34" s="176" t="str">
        <f t="shared" si="28"/>
        <v>Orta</v>
      </c>
      <c r="Q34" s="178" t="str">
        <f t="shared" si="1"/>
        <v/>
      </c>
      <c r="R34" s="178" t="str">
        <f t="shared" si="2"/>
        <v/>
      </c>
      <c r="S34" s="178" t="str">
        <f t="shared" si="3"/>
        <v/>
      </c>
      <c r="T34" s="178" t="str">
        <f t="shared" si="4"/>
        <v/>
      </c>
      <c r="U34" s="178" t="str">
        <f t="shared" si="5"/>
        <v/>
      </c>
      <c r="V34" s="178" t="str">
        <f t="shared" si="6"/>
        <v/>
      </c>
      <c r="W34" s="178" t="str">
        <f t="shared" si="7"/>
        <v/>
      </c>
      <c r="X34" s="178" t="str">
        <f t="shared" si="8"/>
        <v/>
      </c>
      <c r="Y34" s="178" t="str">
        <f t="shared" si="9"/>
        <v/>
      </c>
      <c r="Z34" s="178" t="str">
        <f t="shared" si="10"/>
        <v/>
      </c>
      <c r="AA34" s="178" t="str">
        <f t="shared" si="11"/>
        <v/>
      </c>
      <c r="AB34" s="178" t="str">
        <f t="shared" si="12"/>
        <v/>
      </c>
      <c r="AC34" s="178" t="str">
        <f t="shared" si="13"/>
        <v>X</v>
      </c>
      <c r="AD34" s="178" t="str">
        <f t="shared" si="14"/>
        <v/>
      </c>
      <c r="AE34" s="178" t="str">
        <f t="shared" si="15"/>
        <v/>
      </c>
      <c r="AF34" s="178" t="str">
        <f t="shared" si="16"/>
        <v/>
      </c>
      <c r="AG34" s="178" t="str">
        <f t="shared" si="17"/>
        <v/>
      </c>
      <c r="AH34" s="178" t="str">
        <f t="shared" si="18"/>
        <v/>
      </c>
      <c r="AI34" s="178" t="str">
        <f t="shared" si="19"/>
        <v/>
      </c>
      <c r="AJ34" s="178" t="str">
        <f t="shared" si="20"/>
        <v/>
      </c>
      <c r="AK34" s="178" t="str">
        <f t="shared" si="21"/>
        <v/>
      </c>
      <c r="AL34" s="178" t="str">
        <f t="shared" si="22"/>
        <v/>
      </c>
      <c r="AM34" s="178" t="str">
        <f t="shared" si="23"/>
        <v/>
      </c>
      <c r="AN34" s="178" t="str">
        <f t="shared" si="24"/>
        <v/>
      </c>
      <c r="AO34" s="178" t="str">
        <f t="shared" si="25"/>
        <v/>
      </c>
    </row>
    <row r="35" spans="1:41" ht="66" customHeight="1">
      <c r="A35" s="131">
        <f>IF('Risk - Belirleme'!A35=""," ",'Risk - Belirleme'!A35)</f>
        <v>21</v>
      </c>
      <c r="B35" s="125" t="str">
        <f>IF('Risk - Belirleme'!D35=""," ",'Risk - Belirleme'!D35)</f>
        <v>(45 yaş altı) naklen atanıp göreve başlayan  personelin bes sistemine kaydının 3 gün içinde yapılamaması ve maaşının hesaplanamaması(karşı kurumun sistemden düşmemesi)</v>
      </c>
      <c r="C35" s="125" t="str">
        <f>IF('Risk - Belirleme'!E35=""," ",'Risk - Belirleme'!E35)</f>
        <v>Operasyonel ve Finansal</v>
      </c>
      <c r="D35" s="130">
        <f t="shared" si="26"/>
        <v>4</v>
      </c>
      <c r="E35" s="130" t="s">
        <v>149</v>
      </c>
      <c r="F35" s="130">
        <f t="shared" si="0"/>
        <v>3</v>
      </c>
      <c r="G35" s="130" t="s">
        <v>150</v>
      </c>
      <c r="H35" s="130">
        <f t="shared" si="27"/>
        <v>12</v>
      </c>
      <c r="I35" s="176" t="str">
        <f t="shared" si="28"/>
        <v>Yüksek</v>
      </c>
      <c r="Q35" s="178" t="str">
        <f t="shared" si="1"/>
        <v/>
      </c>
      <c r="R35" s="178" t="str">
        <f t="shared" si="2"/>
        <v/>
      </c>
      <c r="S35" s="178" t="str">
        <f t="shared" si="3"/>
        <v/>
      </c>
      <c r="T35" s="178" t="str">
        <f t="shared" si="4"/>
        <v/>
      </c>
      <c r="U35" s="178" t="str">
        <f t="shared" si="5"/>
        <v/>
      </c>
      <c r="V35" s="178" t="str">
        <f t="shared" si="6"/>
        <v/>
      </c>
      <c r="W35" s="178" t="str">
        <f t="shared" si="7"/>
        <v/>
      </c>
      <c r="X35" s="178" t="str">
        <f t="shared" si="8"/>
        <v/>
      </c>
      <c r="Y35" s="178" t="str">
        <f t="shared" si="9"/>
        <v/>
      </c>
      <c r="Z35" s="178" t="str">
        <f t="shared" si="10"/>
        <v/>
      </c>
      <c r="AA35" s="178" t="str">
        <f t="shared" si="11"/>
        <v/>
      </c>
      <c r="AB35" s="178" t="str">
        <f t="shared" si="12"/>
        <v/>
      </c>
      <c r="AC35" s="178" t="str">
        <f t="shared" si="13"/>
        <v/>
      </c>
      <c r="AD35" s="178" t="str">
        <f t="shared" si="14"/>
        <v/>
      </c>
      <c r="AE35" s="178" t="str">
        <f t="shared" si="15"/>
        <v/>
      </c>
      <c r="AF35" s="178" t="str">
        <f t="shared" si="16"/>
        <v/>
      </c>
      <c r="AG35" s="178" t="str">
        <f t="shared" si="17"/>
        <v/>
      </c>
      <c r="AH35" s="178" t="str">
        <f t="shared" si="18"/>
        <v>X</v>
      </c>
      <c r="AI35" s="178" t="str">
        <f t="shared" si="19"/>
        <v/>
      </c>
      <c r="AJ35" s="178" t="str">
        <f t="shared" si="20"/>
        <v/>
      </c>
      <c r="AK35" s="178" t="str">
        <f t="shared" si="21"/>
        <v/>
      </c>
      <c r="AL35" s="178" t="str">
        <f t="shared" si="22"/>
        <v/>
      </c>
      <c r="AM35" s="178" t="str">
        <f t="shared" si="23"/>
        <v/>
      </c>
      <c r="AN35" s="178" t="str">
        <f t="shared" si="24"/>
        <v/>
      </c>
      <c r="AO35" s="178" t="str">
        <f t="shared" si="25"/>
        <v/>
      </c>
    </row>
    <row r="36" spans="1:41" ht="30" customHeight="1">
      <c r="A36" s="131">
        <f>IF('Risk - Belirleme'!A36=""," ",'Risk - Belirleme'!A36)</f>
        <v>22</v>
      </c>
      <c r="B36" s="125" t="str">
        <f>IF('Risk - Belirleme'!D36=""," ",'Risk - Belirleme'!D36)</f>
        <v>Prof. Kadrosunda atanan personelin göreve başlama tarihine bağlı ( Bulunulan ayın 15 ine kadar)olarak özlük haklarından yararlanması</v>
      </c>
      <c r="C36" s="125" t="str">
        <f>IF('Risk - Belirleme'!E36=""," ",'Risk - Belirleme'!E36)</f>
        <v>Operasyonel ve Finansal</v>
      </c>
      <c r="D36" s="130">
        <f t="shared" si="26"/>
        <v>2</v>
      </c>
      <c r="E36" s="130" t="s">
        <v>427</v>
      </c>
      <c r="F36" s="130">
        <f t="shared" si="0"/>
        <v>2</v>
      </c>
      <c r="G36" s="130" t="s">
        <v>151</v>
      </c>
      <c r="H36" s="130">
        <f t="shared" si="27"/>
        <v>4</v>
      </c>
      <c r="I36" s="176" t="str">
        <f t="shared" si="28"/>
        <v>Düşük</v>
      </c>
      <c r="Q36" s="178" t="str">
        <f t="shared" si="1"/>
        <v/>
      </c>
      <c r="R36" s="178" t="str">
        <f t="shared" si="2"/>
        <v/>
      </c>
      <c r="S36" s="178" t="str">
        <f t="shared" si="3"/>
        <v/>
      </c>
      <c r="T36" s="178" t="str">
        <f t="shared" si="4"/>
        <v/>
      </c>
      <c r="U36" s="178" t="str">
        <f t="shared" si="5"/>
        <v/>
      </c>
      <c r="V36" s="178" t="str">
        <f t="shared" si="6"/>
        <v/>
      </c>
      <c r="W36" s="178" t="str">
        <f t="shared" si="7"/>
        <v>X</v>
      </c>
      <c r="X36" s="178" t="str">
        <f t="shared" si="8"/>
        <v/>
      </c>
      <c r="Y36" s="178" t="str">
        <f t="shared" si="9"/>
        <v/>
      </c>
      <c r="Z36" s="178" t="str">
        <f t="shared" si="10"/>
        <v/>
      </c>
      <c r="AA36" s="178" t="str">
        <f t="shared" si="11"/>
        <v/>
      </c>
      <c r="AB36" s="178" t="str">
        <f t="shared" si="12"/>
        <v/>
      </c>
      <c r="AC36" s="178" t="str">
        <f t="shared" si="13"/>
        <v/>
      </c>
      <c r="AD36" s="178" t="str">
        <f t="shared" si="14"/>
        <v/>
      </c>
      <c r="AE36" s="178" t="str">
        <f t="shared" si="15"/>
        <v/>
      </c>
      <c r="AF36" s="178" t="str">
        <f t="shared" si="16"/>
        <v/>
      </c>
      <c r="AG36" s="178" t="str">
        <f t="shared" si="17"/>
        <v/>
      </c>
      <c r="AH36" s="178" t="str">
        <f t="shared" si="18"/>
        <v/>
      </c>
      <c r="AI36" s="178" t="str">
        <f t="shared" si="19"/>
        <v/>
      </c>
      <c r="AJ36" s="178" t="str">
        <f t="shared" si="20"/>
        <v/>
      </c>
      <c r="AK36" s="178" t="str">
        <f t="shared" si="21"/>
        <v/>
      </c>
      <c r="AL36" s="178" t="str">
        <f t="shared" si="22"/>
        <v/>
      </c>
      <c r="AM36" s="178" t="str">
        <f t="shared" si="23"/>
        <v/>
      </c>
      <c r="AN36" s="178" t="str">
        <f t="shared" si="24"/>
        <v/>
      </c>
      <c r="AO36" s="178" t="str">
        <f t="shared" si="25"/>
        <v/>
      </c>
    </row>
    <row r="37" spans="1:41" ht="54.75" customHeight="1">
      <c r="A37" s="131">
        <f>IF('Risk - Belirleme'!A37=""," ",'Risk - Belirleme'!A37)</f>
        <v>23</v>
      </c>
      <c r="B37" s="125" t="str">
        <f>IF('Risk - Belirleme'!D37=""," ",'Risk - Belirleme'!D37)</f>
        <v>Prof. Kadrosunda bulunan personelin 3. ve 4. yıllarda değişen özlük bilgilerinin  mutemet değişimi sebebiyle takibinin yapılamaması</v>
      </c>
      <c r="C37" s="125" t="str">
        <f>IF('Risk - Belirleme'!E37=""," ",'Risk - Belirleme'!E37)</f>
        <v>Raporlamalar</v>
      </c>
      <c r="D37" s="130">
        <f t="shared" si="26"/>
        <v>3</v>
      </c>
      <c r="E37" s="130" t="s">
        <v>150</v>
      </c>
      <c r="F37" s="130">
        <f t="shared" si="0"/>
        <v>3</v>
      </c>
      <c r="G37" s="130" t="s">
        <v>150</v>
      </c>
      <c r="H37" s="130">
        <f t="shared" si="27"/>
        <v>9</v>
      </c>
      <c r="I37" s="176" t="str">
        <f t="shared" si="28"/>
        <v>Orta</v>
      </c>
      <c r="Q37" s="178" t="str">
        <f t="shared" si="1"/>
        <v/>
      </c>
      <c r="R37" s="178" t="str">
        <f t="shared" si="2"/>
        <v/>
      </c>
      <c r="S37" s="178" t="str">
        <f t="shared" si="3"/>
        <v/>
      </c>
      <c r="T37" s="178" t="str">
        <f t="shared" si="4"/>
        <v/>
      </c>
      <c r="U37" s="178" t="str">
        <f t="shared" si="5"/>
        <v/>
      </c>
      <c r="V37" s="178" t="str">
        <f t="shared" si="6"/>
        <v/>
      </c>
      <c r="W37" s="178" t="str">
        <f t="shared" si="7"/>
        <v/>
      </c>
      <c r="X37" s="178" t="str">
        <f t="shared" si="8"/>
        <v/>
      </c>
      <c r="Y37" s="178" t="str">
        <f t="shared" si="9"/>
        <v/>
      </c>
      <c r="Z37" s="178" t="str">
        <f t="shared" si="10"/>
        <v/>
      </c>
      <c r="AA37" s="178" t="str">
        <f t="shared" si="11"/>
        <v/>
      </c>
      <c r="AB37" s="178" t="str">
        <f t="shared" si="12"/>
        <v/>
      </c>
      <c r="AC37" s="178" t="str">
        <f t="shared" si="13"/>
        <v>X</v>
      </c>
      <c r="AD37" s="178" t="str">
        <f t="shared" si="14"/>
        <v/>
      </c>
      <c r="AE37" s="178" t="str">
        <f t="shared" si="15"/>
        <v/>
      </c>
      <c r="AF37" s="178" t="str">
        <f t="shared" si="16"/>
        <v/>
      </c>
      <c r="AG37" s="178" t="str">
        <f t="shared" si="17"/>
        <v/>
      </c>
      <c r="AH37" s="178" t="str">
        <f t="shared" si="18"/>
        <v/>
      </c>
      <c r="AI37" s="178" t="str">
        <f t="shared" si="19"/>
        <v/>
      </c>
      <c r="AJ37" s="178" t="str">
        <f t="shared" si="20"/>
        <v/>
      </c>
      <c r="AK37" s="178" t="str">
        <f t="shared" si="21"/>
        <v/>
      </c>
      <c r="AL37" s="178" t="str">
        <f t="shared" si="22"/>
        <v/>
      </c>
      <c r="AM37" s="178" t="str">
        <f t="shared" si="23"/>
        <v/>
      </c>
      <c r="AN37" s="178" t="str">
        <f t="shared" si="24"/>
        <v/>
      </c>
      <c r="AO37" s="178" t="str">
        <f t="shared" si="25"/>
        <v/>
      </c>
    </row>
    <row r="38" spans="1:41" ht="55.5" customHeight="1">
      <c r="A38" s="131">
        <f>IF('Risk - Belirleme'!A38=""," ",'Risk - Belirleme'!A38)</f>
        <v>24</v>
      </c>
      <c r="B38" s="125" t="str">
        <f>IF('Risk - Belirleme'!D38=""," ",'Risk - Belirleme'!D38)</f>
        <v>kıst maaş oluşan tahsilat verilerinin BES sistemine yüklenememesi</v>
      </c>
      <c r="C38" s="125" t="str">
        <f>IF('Risk - Belirleme'!E38=""," ",'Risk - Belirleme'!E38)</f>
        <v>Operasyonel</v>
      </c>
      <c r="D38" s="130">
        <f t="shared" si="26"/>
        <v>2</v>
      </c>
      <c r="E38" s="130" t="s">
        <v>427</v>
      </c>
      <c r="F38" s="130">
        <f t="shared" si="0"/>
        <v>2</v>
      </c>
      <c r="G38" s="130" t="s">
        <v>151</v>
      </c>
      <c r="H38" s="130">
        <f t="shared" si="27"/>
        <v>4</v>
      </c>
      <c r="I38" s="176" t="str">
        <f t="shared" si="28"/>
        <v>Düşük</v>
      </c>
      <c r="Q38" s="178" t="str">
        <f t="shared" si="1"/>
        <v/>
      </c>
      <c r="R38" s="178" t="str">
        <f t="shared" si="2"/>
        <v/>
      </c>
      <c r="S38" s="178" t="str">
        <f t="shared" si="3"/>
        <v/>
      </c>
      <c r="T38" s="178" t="str">
        <f t="shared" si="4"/>
        <v/>
      </c>
      <c r="U38" s="178" t="str">
        <f t="shared" si="5"/>
        <v/>
      </c>
      <c r="V38" s="178" t="str">
        <f t="shared" si="6"/>
        <v/>
      </c>
      <c r="W38" s="178" t="str">
        <f t="shared" si="7"/>
        <v>X</v>
      </c>
      <c r="X38" s="178" t="str">
        <f t="shared" si="8"/>
        <v/>
      </c>
      <c r="Y38" s="178" t="str">
        <f t="shared" si="9"/>
        <v/>
      </c>
      <c r="Z38" s="178" t="str">
        <f t="shared" si="10"/>
        <v/>
      </c>
      <c r="AA38" s="178" t="str">
        <f t="shared" si="11"/>
        <v/>
      </c>
      <c r="AB38" s="178" t="str">
        <f t="shared" si="12"/>
        <v/>
      </c>
      <c r="AC38" s="178" t="str">
        <f t="shared" si="13"/>
        <v/>
      </c>
      <c r="AD38" s="178" t="str">
        <f t="shared" si="14"/>
        <v/>
      </c>
      <c r="AE38" s="178" t="str">
        <f t="shared" si="15"/>
        <v/>
      </c>
      <c r="AF38" s="178" t="str">
        <f t="shared" si="16"/>
        <v/>
      </c>
      <c r="AG38" s="178" t="str">
        <f t="shared" si="17"/>
        <v/>
      </c>
      <c r="AH38" s="178" t="str">
        <f t="shared" si="18"/>
        <v/>
      </c>
      <c r="AI38" s="178" t="str">
        <f t="shared" si="19"/>
        <v/>
      </c>
      <c r="AJ38" s="178" t="str">
        <f t="shared" si="20"/>
        <v/>
      </c>
      <c r="AK38" s="178" t="str">
        <f t="shared" si="21"/>
        <v/>
      </c>
      <c r="AL38" s="178" t="str">
        <f t="shared" si="22"/>
        <v/>
      </c>
      <c r="AM38" s="178" t="str">
        <f t="shared" si="23"/>
        <v/>
      </c>
      <c r="AN38" s="178" t="str">
        <f t="shared" si="24"/>
        <v/>
      </c>
      <c r="AO38" s="178" t="str">
        <f t="shared" si="25"/>
        <v/>
      </c>
    </row>
    <row r="39" spans="1:41" ht="30" customHeight="1">
      <c r="A39" s="131">
        <f>IF('Risk - Belirleme'!A39=""," ",'Risk - Belirleme'!A39)</f>
        <v>25</v>
      </c>
      <c r="B39" s="125" t="str">
        <f>IF('Risk - Belirleme'!D39=""," ",'Risk - Belirleme'!D39)</f>
        <v>Görev süresi biten personelin yeniden atanma süreçleri ile ilgili koordinasyon eksikliği sebebiyle maaş ödemelerinin gecikmesi</v>
      </c>
      <c r="C39" s="125" t="str">
        <f>IF('Risk - Belirleme'!E39=""," ",'Risk - Belirleme'!E39)</f>
        <v>Operasyonel ve Finansal</v>
      </c>
      <c r="D39" s="130">
        <f t="shared" si="26"/>
        <v>4</v>
      </c>
      <c r="E39" s="130" t="s">
        <v>149</v>
      </c>
      <c r="F39" s="130">
        <f t="shared" si="0"/>
        <v>4</v>
      </c>
      <c r="G39" s="130" t="s">
        <v>428</v>
      </c>
      <c r="H39" s="130">
        <f t="shared" si="27"/>
        <v>16</v>
      </c>
      <c r="I39" s="176" t="str">
        <f t="shared" si="28"/>
        <v>Çok Yüksek</v>
      </c>
      <c r="Q39" s="178" t="str">
        <f t="shared" si="1"/>
        <v/>
      </c>
      <c r="R39" s="178" t="str">
        <f t="shared" si="2"/>
        <v/>
      </c>
      <c r="S39" s="178" t="str">
        <f t="shared" si="3"/>
        <v/>
      </c>
      <c r="T39" s="178" t="str">
        <f t="shared" si="4"/>
        <v/>
      </c>
      <c r="U39" s="178" t="str">
        <f t="shared" si="5"/>
        <v/>
      </c>
      <c r="V39" s="178" t="str">
        <f t="shared" si="6"/>
        <v/>
      </c>
      <c r="W39" s="178" t="str">
        <f t="shared" si="7"/>
        <v/>
      </c>
      <c r="X39" s="178" t="str">
        <f t="shared" si="8"/>
        <v/>
      </c>
      <c r="Y39" s="178" t="str">
        <f t="shared" si="9"/>
        <v/>
      </c>
      <c r="Z39" s="178" t="str">
        <f t="shared" si="10"/>
        <v/>
      </c>
      <c r="AA39" s="178" t="str">
        <f t="shared" si="11"/>
        <v/>
      </c>
      <c r="AB39" s="178" t="str">
        <f t="shared" si="12"/>
        <v/>
      </c>
      <c r="AC39" s="178" t="str">
        <f t="shared" si="13"/>
        <v/>
      </c>
      <c r="AD39" s="178" t="str">
        <f t="shared" si="14"/>
        <v/>
      </c>
      <c r="AE39" s="178" t="str">
        <f t="shared" si="15"/>
        <v/>
      </c>
      <c r="AF39" s="178" t="str">
        <f t="shared" si="16"/>
        <v/>
      </c>
      <c r="AG39" s="178" t="str">
        <f t="shared" si="17"/>
        <v/>
      </c>
      <c r="AH39" s="178" t="str">
        <f t="shared" si="18"/>
        <v/>
      </c>
      <c r="AI39" s="178" t="str">
        <f t="shared" si="19"/>
        <v>X</v>
      </c>
      <c r="AJ39" s="178" t="str">
        <f t="shared" si="20"/>
        <v/>
      </c>
      <c r="AK39" s="178" t="str">
        <f t="shared" si="21"/>
        <v/>
      </c>
      <c r="AL39" s="178" t="str">
        <f t="shared" si="22"/>
        <v/>
      </c>
      <c r="AM39" s="178" t="str">
        <f t="shared" si="23"/>
        <v/>
      </c>
      <c r="AN39" s="178" t="str">
        <f t="shared" si="24"/>
        <v/>
      </c>
      <c r="AO39" s="178" t="str">
        <f t="shared" si="25"/>
        <v/>
      </c>
    </row>
    <row r="40" spans="1:41" ht="30" customHeight="1">
      <c r="A40" s="131">
        <f>IF('Risk - Belirleme'!A40=""," ",'Risk - Belirleme'!A40)</f>
        <v>26</v>
      </c>
      <c r="B40" s="125" t="str">
        <f>IF('Risk - Belirleme'!D40=""," ",'Risk - Belirleme'!D40)</f>
        <v>Göreve başlayacak personellere atama yazısından itibaren 15 günlük sürenin tebliğinde maaş haftasının göz önüne alınmaması sebebiyle kişiye maaşının geç ödenmesi</v>
      </c>
      <c r="C40" s="125" t="str">
        <f>IF('Risk - Belirleme'!E40=""," ",'Risk - Belirleme'!E40)</f>
        <v>Operasyonel ve Finansal</v>
      </c>
      <c r="D40" s="130">
        <f t="shared" si="26"/>
        <v>3</v>
      </c>
      <c r="E40" s="130" t="s">
        <v>150</v>
      </c>
      <c r="F40" s="130">
        <f t="shared" si="0"/>
        <v>3</v>
      </c>
      <c r="G40" s="130" t="s">
        <v>150</v>
      </c>
      <c r="H40" s="130">
        <f t="shared" si="27"/>
        <v>9</v>
      </c>
      <c r="I40" s="176" t="str">
        <f t="shared" si="28"/>
        <v>Orta</v>
      </c>
      <c r="Q40" s="178" t="str">
        <f t="shared" si="1"/>
        <v/>
      </c>
      <c r="R40" s="178" t="str">
        <f t="shared" si="2"/>
        <v/>
      </c>
      <c r="S40" s="178" t="str">
        <f t="shared" si="3"/>
        <v/>
      </c>
      <c r="T40" s="178" t="str">
        <f t="shared" si="4"/>
        <v/>
      </c>
      <c r="U40" s="178" t="str">
        <f t="shared" si="5"/>
        <v/>
      </c>
      <c r="V40" s="178" t="str">
        <f t="shared" si="6"/>
        <v/>
      </c>
      <c r="W40" s="178" t="str">
        <f t="shared" si="7"/>
        <v/>
      </c>
      <c r="X40" s="178" t="str">
        <f t="shared" si="8"/>
        <v/>
      </c>
      <c r="Y40" s="178" t="str">
        <f t="shared" si="9"/>
        <v/>
      </c>
      <c r="Z40" s="178" t="str">
        <f t="shared" si="10"/>
        <v/>
      </c>
      <c r="AA40" s="178" t="str">
        <f t="shared" si="11"/>
        <v/>
      </c>
      <c r="AB40" s="178" t="str">
        <f t="shared" si="12"/>
        <v/>
      </c>
      <c r="AC40" s="178" t="str">
        <f t="shared" si="13"/>
        <v>X</v>
      </c>
      <c r="AD40" s="178" t="str">
        <f t="shared" si="14"/>
        <v/>
      </c>
      <c r="AE40" s="178" t="str">
        <f t="shared" si="15"/>
        <v/>
      </c>
      <c r="AF40" s="178" t="str">
        <f t="shared" si="16"/>
        <v/>
      </c>
      <c r="AG40" s="178" t="str">
        <f t="shared" si="17"/>
        <v/>
      </c>
      <c r="AH40" s="178" t="str">
        <f t="shared" si="18"/>
        <v/>
      </c>
      <c r="AI40" s="178" t="str">
        <f t="shared" si="19"/>
        <v/>
      </c>
      <c r="AJ40" s="178" t="str">
        <f t="shared" si="20"/>
        <v/>
      </c>
      <c r="AK40" s="178" t="str">
        <f t="shared" si="21"/>
        <v/>
      </c>
      <c r="AL40" s="178" t="str">
        <f t="shared" si="22"/>
        <v/>
      </c>
      <c r="AM40" s="178" t="str">
        <f t="shared" si="23"/>
        <v/>
      </c>
      <c r="AN40" s="178" t="str">
        <f t="shared" si="24"/>
        <v/>
      </c>
      <c r="AO40" s="178" t="str">
        <f t="shared" si="25"/>
        <v/>
      </c>
    </row>
    <row r="41" spans="1:41" ht="30" customHeight="1">
      <c r="A41" s="131">
        <f>IF('Risk - Belirleme'!A41=""," ",'Risk - Belirleme'!A41)</f>
        <v>27</v>
      </c>
      <c r="B41" s="125" t="str">
        <f>IF('Risk - Belirleme'!D41=""," ",'Risk - Belirleme'!D41)</f>
        <v>Öğrenci belgesi ve transkriptin e-mail oluyla istenmesi halinde güvenlik açığının oluşması</v>
      </c>
      <c r="C41" s="125" t="str">
        <f>IF('Risk - Belirleme'!E41=""," ",'Risk - Belirleme'!E41)</f>
        <v>Yasal/Uygunluk</v>
      </c>
      <c r="D41" s="130">
        <f t="shared" si="26"/>
        <v>3</v>
      </c>
      <c r="E41" s="130" t="s">
        <v>150</v>
      </c>
      <c r="F41" s="130">
        <f t="shared" si="0"/>
        <v>3</v>
      </c>
      <c r="G41" s="130" t="s">
        <v>150</v>
      </c>
      <c r="H41" s="130">
        <f t="shared" si="27"/>
        <v>9</v>
      </c>
      <c r="I41" s="176" t="str">
        <f t="shared" si="28"/>
        <v>Orta</v>
      </c>
      <c r="Q41" s="178" t="str">
        <f t="shared" si="1"/>
        <v/>
      </c>
      <c r="R41" s="178" t="str">
        <f t="shared" si="2"/>
        <v/>
      </c>
      <c r="S41" s="178" t="str">
        <f t="shared" si="3"/>
        <v/>
      </c>
      <c r="T41" s="178" t="str">
        <f t="shared" si="4"/>
        <v/>
      </c>
      <c r="U41" s="178" t="str">
        <f t="shared" si="5"/>
        <v/>
      </c>
      <c r="V41" s="178" t="str">
        <f t="shared" si="6"/>
        <v/>
      </c>
      <c r="W41" s="178" t="str">
        <f t="shared" si="7"/>
        <v/>
      </c>
      <c r="X41" s="178" t="str">
        <f t="shared" si="8"/>
        <v/>
      </c>
      <c r="Y41" s="178" t="str">
        <f t="shared" si="9"/>
        <v/>
      </c>
      <c r="Z41" s="178" t="str">
        <f t="shared" si="10"/>
        <v/>
      </c>
      <c r="AA41" s="178" t="str">
        <f t="shared" si="11"/>
        <v/>
      </c>
      <c r="AB41" s="178" t="str">
        <f t="shared" si="12"/>
        <v/>
      </c>
      <c r="AC41" s="178" t="str">
        <f t="shared" si="13"/>
        <v>X</v>
      </c>
      <c r="AD41" s="178" t="str">
        <f t="shared" si="14"/>
        <v/>
      </c>
      <c r="AE41" s="178" t="str">
        <f t="shared" si="15"/>
        <v/>
      </c>
      <c r="AF41" s="178" t="str">
        <f t="shared" si="16"/>
        <v/>
      </c>
      <c r="AG41" s="178" t="str">
        <f t="shared" si="17"/>
        <v/>
      </c>
      <c r="AH41" s="178" t="str">
        <f t="shared" si="18"/>
        <v/>
      </c>
      <c r="AI41" s="178" t="str">
        <f t="shared" si="19"/>
        <v/>
      </c>
      <c r="AJ41" s="178" t="str">
        <f t="shared" si="20"/>
        <v/>
      </c>
      <c r="AK41" s="178" t="str">
        <f t="shared" si="21"/>
        <v/>
      </c>
      <c r="AL41" s="178" t="str">
        <f t="shared" si="22"/>
        <v/>
      </c>
      <c r="AM41" s="178" t="str">
        <f t="shared" si="23"/>
        <v/>
      </c>
      <c r="AN41" s="178" t="str">
        <f t="shared" si="24"/>
        <v/>
      </c>
      <c r="AO41" s="178" t="str">
        <f t="shared" si="25"/>
        <v/>
      </c>
    </row>
    <row r="42" spans="1:41" ht="30" customHeight="1">
      <c r="A42" s="131">
        <f>IF('Risk - Belirleme'!A42=""," ",'Risk - Belirleme'!A42)</f>
        <v>28</v>
      </c>
      <c r="B42" s="125" t="str">
        <f>IF('Risk - Belirleme'!D42=""," ",'Risk - Belirleme'!D42)</f>
        <v>Her bölümün formu ayrı olması veya sitede form olmaması</v>
      </c>
      <c r="C42" s="125" t="str">
        <f>IF('Risk - Belirleme'!E42=""," ",'Risk - Belirleme'!E42)</f>
        <v>Operasyonel</v>
      </c>
      <c r="D42" s="130">
        <f t="shared" si="26"/>
        <v>2</v>
      </c>
      <c r="E42" s="130" t="s">
        <v>151</v>
      </c>
      <c r="F42" s="130">
        <f t="shared" si="0"/>
        <v>2</v>
      </c>
      <c r="G42" s="130" t="s">
        <v>151</v>
      </c>
      <c r="H42" s="130">
        <f t="shared" si="27"/>
        <v>4</v>
      </c>
      <c r="I42" s="176" t="str">
        <f t="shared" si="28"/>
        <v>Düşük</v>
      </c>
      <c r="Q42" s="178" t="str">
        <f t="shared" si="1"/>
        <v/>
      </c>
      <c r="R42" s="178" t="str">
        <f t="shared" si="2"/>
        <v/>
      </c>
      <c r="S42" s="178" t="str">
        <f t="shared" si="3"/>
        <v/>
      </c>
      <c r="T42" s="178" t="str">
        <f t="shared" si="4"/>
        <v/>
      </c>
      <c r="U42" s="178" t="str">
        <f t="shared" si="5"/>
        <v/>
      </c>
      <c r="V42" s="178" t="str">
        <f t="shared" si="6"/>
        <v/>
      </c>
      <c r="W42" s="178" t="str">
        <f t="shared" si="7"/>
        <v>X</v>
      </c>
      <c r="X42" s="178" t="str">
        <f t="shared" si="8"/>
        <v/>
      </c>
      <c r="Y42" s="178" t="str">
        <f t="shared" si="9"/>
        <v/>
      </c>
      <c r="Z42" s="178" t="str">
        <f t="shared" si="10"/>
        <v/>
      </c>
      <c r="AA42" s="178" t="str">
        <f t="shared" si="11"/>
        <v/>
      </c>
      <c r="AB42" s="178" t="str">
        <f t="shared" si="12"/>
        <v/>
      </c>
      <c r="AC42" s="178" t="str">
        <f t="shared" si="13"/>
        <v/>
      </c>
      <c r="AD42" s="178" t="str">
        <f t="shared" si="14"/>
        <v/>
      </c>
      <c r="AE42" s="178" t="str">
        <f t="shared" si="15"/>
        <v/>
      </c>
      <c r="AF42" s="178" t="str">
        <f t="shared" si="16"/>
        <v/>
      </c>
      <c r="AG42" s="178" t="str">
        <f t="shared" si="17"/>
        <v/>
      </c>
      <c r="AH42" s="178" t="str">
        <f t="shared" si="18"/>
        <v/>
      </c>
      <c r="AI42" s="178" t="str">
        <f t="shared" si="19"/>
        <v/>
      </c>
      <c r="AJ42" s="178" t="str">
        <f t="shared" si="20"/>
        <v/>
      </c>
      <c r="AK42" s="178" t="str">
        <f t="shared" si="21"/>
        <v/>
      </c>
      <c r="AL42" s="178" t="str">
        <f t="shared" si="22"/>
        <v/>
      </c>
      <c r="AM42" s="178" t="str">
        <f t="shared" si="23"/>
        <v/>
      </c>
      <c r="AN42" s="178" t="str">
        <f t="shared" si="24"/>
        <v/>
      </c>
      <c r="AO42" s="178" t="str">
        <f t="shared" si="25"/>
        <v/>
      </c>
    </row>
    <row r="43" spans="1:41" ht="30" customHeight="1">
      <c r="A43" s="131">
        <f>IF('Risk - Belirleme'!A43=""," ",'Risk - Belirleme'!A43)</f>
        <v>29</v>
      </c>
      <c r="B43" s="125" t="str">
        <f>IF('Risk - Belirleme'!D43=""," ",'Risk - Belirleme'!D43)</f>
        <v>Laboratuvarlarda sıvı dökülmesi halinde tesisatlara sıvı akmasından olayı elektrik çarpma olayının meydana gelmesi</v>
      </c>
      <c r="C43" s="125" t="str">
        <f>IF('Risk - Belirleme'!E43=""," ",'Risk - Belirleme'!E43)</f>
        <v>Sağlık ve güvenlik</v>
      </c>
      <c r="D43" s="130">
        <f t="shared" si="26"/>
        <v>4</v>
      </c>
      <c r="E43" s="130" t="s">
        <v>149</v>
      </c>
      <c r="F43" s="130">
        <f t="shared" si="0"/>
        <v>3</v>
      </c>
      <c r="G43" s="130" t="s">
        <v>150</v>
      </c>
      <c r="H43" s="130">
        <f t="shared" si="27"/>
        <v>12</v>
      </c>
      <c r="I43" s="176" t="str">
        <f t="shared" si="28"/>
        <v>Yüksek</v>
      </c>
      <c r="Q43" s="178" t="str">
        <f t="shared" si="1"/>
        <v/>
      </c>
      <c r="R43" s="178" t="str">
        <f t="shared" si="2"/>
        <v/>
      </c>
      <c r="S43" s="178" t="str">
        <f t="shared" si="3"/>
        <v/>
      </c>
      <c r="T43" s="178" t="str">
        <f t="shared" si="4"/>
        <v/>
      </c>
      <c r="U43" s="178" t="str">
        <f t="shared" si="5"/>
        <v/>
      </c>
      <c r="V43" s="178" t="str">
        <f t="shared" si="6"/>
        <v/>
      </c>
      <c r="W43" s="178" t="str">
        <f t="shared" si="7"/>
        <v/>
      </c>
      <c r="X43" s="178" t="str">
        <f t="shared" si="8"/>
        <v/>
      </c>
      <c r="Y43" s="178" t="str">
        <f t="shared" si="9"/>
        <v/>
      </c>
      <c r="Z43" s="178" t="str">
        <f t="shared" si="10"/>
        <v/>
      </c>
      <c r="AA43" s="178" t="str">
        <f t="shared" si="11"/>
        <v/>
      </c>
      <c r="AB43" s="178" t="str">
        <f t="shared" si="12"/>
        <v/>
      </c>
      <c r="AC43" s="178" t="str">
        <f t="shared" si="13"/>
        <v/>
      </c>
      <c r="AD43" s="178" t="str">
        <f t="shared" si="14"/>
        <v/>
      </c>
      <c r="AE43" s="178" t="str">
        <f t="shared" si="15"/>
        <v/>
      </c>
      <c r="AF43" s="178" t="str">
        <f t="shared" si="16"/>
        <v/>
      </c>
      <c r="AG43" s="178" t="str">
        <f t="shared" si="17"/>
        <v/>
      </c>
      <c r="AH43" s="178" t="str">
        <f t="shared" si="18"/>
        <v>X</v>
      </c>
      <c r="AI43" s="178" t="str">
        <f t="shared" si="19"/>
        <v/>
      </c>
      <c r="AJ43" s="178" t="str">
        <f t="shared" si="20"/>
        <v/>
      </c>
      <c r="AK43" s="178" t="str">
        <f t="shared" si="21"/>
        <v/>
      </c>
      <c r="AL43" s="178" t="str">
        <f t="shared" si="22"/>
        <v/>
      </c>
      <c r="AM43" s="178" t="str">
        <f t="shared" si="23"/>
        <v/>
      </c>
      <c r="AN43" s="178" t="str">
        <f t="shared" si="24"/>
        <v/>
      </c>
      <c r="AO43" s="178" t="str">
        <f t="shared" si="25"/>
        <v/>
      </c>
    </row>
    <row r="44" spans="1:41" ht="30" customHeight="1">
      <c r="A44" s="131">
        <f>IF('Risk - Belirleme'!A44=""," ",'Risk - Belirleme'!A44)</f>
        <v>30</v>
      </c>
      <c r="B44" s="125" t="str">
        <f>IF('Risk - Belirleme'!D44=""," ",'Risk - Belirleme'!D44)</f>
        <v>Bölüm Kurul Kararının Kurulu Üyelerine İmzalatılmaması durumunda halinde kararların iptal olması</v>
      </c>
      <c r="C44" s="125" t="str">
        <f>IF('Risk - Belirleme'!E44=""," ",'Risk - Belirleme'!E44)</f>
        <v>Yasal/Uygunluk</v>
      </c>
      <c r="D44" s="130">
        <f t="shared" si="26"/>
        <v>4</v>
      </c>
      <c r="E44" s="130" t="s">
        <v>149</v>
      </c>
      <c r="F44" s="130">
        <f t="shared" si="0"/>
        <v>4</v>
      </c>
      <c r="G44" s="130" t="s">
        <v>149</v>
      </c>
      <c r="H44" s="130">
        <f t="shared" si="27"/>
        <v>16</v>
      </c>
      <c r="I44" s="176" t="str">
        <f t="shared" si="28"/>
        <v>Çok Yüksek</v>
      </c>
      <c r="Q44" s="178" t="str">
        <f t="shared" si="1"/>
        <v/>
      </c>
      <c r="R44" s="178" t="str">
        <f t="shared" si="2"/>
        <v/>
      </c>
      <c r="S44" s="178" t="str">
        <f t="shared" si="3"/>
        <v/>
      </c>
      <c r="T44" s="178" t="str">
        <f t="shared" si="4"/>
        <v/>
      </c>
      <c r="U44" s="178" t="str">
        <f t="shared" si="5"/>
        <v/>
      </c>
      <c r="V44" s="178" t="str">
        <f t="shared" si="6"/>
        <v/>
      </c>
      <c r="W44" s="178" t="str">
        <f t="shared" si="7"/>
        <v/>
      </c>
      <c r="X44" s="178" t="str">
        <f t="shared" si="8"/>
        <v/>
      </c>
      <c r="Y44" s="178" t="str">
        <f t="shared" si="9"/>
        <v/>
      </c>
      <c r="Z44" s="178" t="str">
        <f t="shared" si="10"/>
        <v/>
      </c>
      <c r="AA44" s="178" t="str">
        <f t="shared" si="11"/>
        <v/>
      </c>
      <c r="AB44" s="178" t="str">
        <f t="shared" si="12"/>
        <v/>
      </c>
      <c r="AC44" s="178" t="str">
        <f t="shared" si="13"/>
        <v/>
      </c>
      <c r="AD44" s="178" t="str">
        <f t="shared" si="14"/>
        <v/>
      </c>
      <c r="AE44" s="178" t="str">
        <f t="shared" si="15"/>
        <v/>
      </c>
      <c r="AF44" s="178" t="str">
        <f t="shared" si="16"/>
        <v/>
      </c>
      <c r="AG44" s="178" t="str">
        <f t="shared" si="17"/>
        <v/>
      </c>
      <c r="AH44" s="178" t="str">
        <f t="shared" si="18"/>
        <v/>
      </c>
      <c r="AI44" s="178" t="str">
        <f t="shared" si="19"/>
        <v>X</v>
      </c>
      <c r="AJ44" s="178" t="str">
        <f t="shared" si="20"/>
        <v/>
      </c>
      <c r="AK44" s="178" t="str">
        <f t="shared" si="21"/>
        <v/>
      </c>
      <c r="AL44" s="178" t="str">
        <f t="shared" si="22"/>
        <v/>
      </c>
      <c r="AM44" s="178" t="str">
        <f t="shared" si="23"/>
        <v/>
      </c>
      <c r="AN44" s="178" t="str">
        <f t="shared" si="24"/>
        <v/>
      </c>
      <c r="AO44" s="178" t="str">
        <f t="shared" si="25"/>
        <v/>
      </c>
    </row>
    <row r="45" spans="1:41" ht="40.5" customHeight="1">
      <c r="A45" s="131">
        <f>IF('Risk - Belirleme'!A45=""," ",'Risk - Belirleme'!A45)</f>
        <v>31</v>
      </c>
      <c r="B45" s="125" t="str">
        <f>IF('Risk - Belirleme'!D45=""," ",'Risk - Belirleme'!D45)</f>
        <v>Öğrencilerin siteden yapılan duyuruları takip etmemesi halinde santralde oluşan yoğunluk</v>
      </c>
      <c r="C45" s="125" t="str">
        <f>IF('Risk - Belirleme'!E45=""," ",'Risk - Belirleme'!E45)</f>
        <v>Operasyonel</v>
      </c>
      <c r="D45" s="130">
        <f t="shared" si="26"/>
        <v>3</v>
      </c>
      <c r="E45" s="130" t="s">
        <v>150</v>
      </c>
      <c r="F45" s="130">
        <f t="shared" si="0"/>
        <v>3</v>
      </c>
      <c r="G45" s="130" t="s">
        <v>150</v>
      </c>
      <c r="H45" s="130">
        <f t="shared" si="27"/>
        <v>9</v>
      </c>
      <c r="I45" s="176" t="str">
        <f t="shared" si="28"/>
        <v>Orta</v>
      </c>
      <c r="Q45" s="178" t="str">
        <f t="shared" si="1"/>
        <v/>
      </c>
      <c r="R45" s="178" t="str">
        <f t="shared" si="2"/>
        <v/>
      </c>
      <c r="S45" s="178" t="str">
        <f t="shared" si="3"/>
        <v/>
      </c>
      <c r="T45" s="178" t="str">
        <f t="shared" si="4"/>
        <v/>
      </c>
      <c r="U45" s="178" t="str">
        <f t="shared" si="5"/>
        <v/>
      </c>
      <c r="V45" s="178" t="str">
        <f t="shared" si="6"/>
        <v/>
      </c>
      <c r="W45" s="178" t="str">
        <f t="shared" si="7"/>
        <v/>
      </c>
      <c r="X45" s="178" t="str">
        <f t="shared" si="8"/>
        <v/>
      </c>
      <c r="Y45" s="178" t="str">
        <f t="shared" si="9"/>
        <v/>
      </c>
      <c r="Z45" s="178" t="str">
        <f t="shared" si="10"/>
        <v/>
      </c>
      <c r="AA45" s="178" t="str">
        <f t="shared" si="11"/>
        <v/>
      </c>
      <c r="AB45" s="178" t="str">
        <f t="shared" si="12"/>
        <v/>
      </c>
      <c r="AC45" s="178" t="str">
        <f t="shared" si="13"/>
        <v>X</v>
      </c>
      <c r="AD45" s="178" t="str">
        <f t="shared" si="14"/>
        <v/>
      </c>
      <c r="AE45" s="178" t="str">
        <f t="shared" si="15"/>
        <v/>
      </c>
      <c r="AF45" s="178" t="str">
        <f t="shared" si="16"/>
        <v/>
      </c>
      <c r="AG45" s="178" t="str">
        <f t="shared" si="17"/>
        <v/>
      </c>
      <c r="AH45" s="178" t="str">
        <f t="shared" si="18"/>
        <v/>
      </c>
      <c r="AI45" s="178" t="str">
        <f t="shared" si="19"/>
        <v/>
      </c>
      <c r="AJ45" s="178" t="str">
        <f t="shared" si="20"/>
        <v/>
      </c>
      <c r="AK45" s="178" t="str">
        <f t="shared" si="21"/>
        <v/>
      </c>
      <c r="AL45" s="178" t="str">
        <f t="shared" si="22"/>
        <v/>
      </c>
      <c r="AM45" s="178" t="str">
        <f t="shared" si="23"/>
        <v/>
      </c>
      <c r="AN45" s="178" t="str">
        <f t="shared" si="24"/>
        <v/>
      </c>
      <c r="AO45" s="178" t="str">
        <f t="shared" si="25"/>
        <v/>
      </c>
    </row>
    <row r="46" spans="1:41" ht="30" customHeight="1">
      <c r="A46" s="131">
        <f>IF('Risk - Belirleme'!A46=""," ",'Risk - Belirleme'!A46)</f>
        <v>32</v>
      </c>
      <c r="B46" s="125" t="str">
        <f>IF('Risk - Belirleme'!D46=""," ",'Risk - Belirleme'!D46)</f>
        <v>Öğrenci notu 70 ve sistemde CB olması gerekirken CC gözükmesi halinde genel not ortalamasını düşürmesi</v>
      </c>
      <c r="C46" s="125" t="str">
        <f>IF('Risk - Belirleme'!E46=""," ",'Risk - Belirleme'!E46)</f>
        <v>Operasyonel</v>
      </c>
      <c r="D46" s="130">
        <f t="shared" si="26"/>
        <v>3</v>
      </c>
      <c r="E46" s="130" t="s">
        <v>150</v>
      </c>
      <c r="F46" s="130">
        <f t="shared" si="0"/>
        <v>3</v>
      </c>
      <c r="G46" s="130" t="s">
        <v>150</v>
      </c>
      <c r="H46" s="130">
        <f t="shared" si="27"/>
        <v>9</v>
      </c>
      <c r="I46" s="176" t="str">
        <f t="shared" si="28"/>
        <v>Orta</v>
      </c>
      <c r="Q46" s="178" t="str">
        <f t="shared" si="1"/>
        <v/>
      </c>
      <c r="R46" s="178" t="str">
        <f t="shared" si="2"/>
        <v/>
      </c>
      <c r="S46" s="178" t="str">
        <f t="shared" si="3"/>
        <v/>
      </c>
      <c r="T46" s="178" t="str">
        <f t="shared" si="4"/>
        <v/>
      </c>
      <c r="U46" s="178" t="str">
        <f t="shared" si="5"/>
        <v/>
      </c>
      <c r="V46" s="178" t="str">
        <f t="shared" si="6"/>
        <v/>
      </c>
      <c r="W46" s="178" t="str">
        <f t="shared" si="7"/>
        <v/>
      </c>
      <c r="X46" s="178" t="str">
        <f t="shared" si="8"/>
        <v/>
      </c>
      <c r="Y46" s="178" t="str">
        <f t="shared" si="9"/>
        <v/>
      </c>
      <c r="Z46" s="178" t="str">
        <f t="shared" si="10"/>
        <v/>
      </c>
      <c r="AA46" s="178" t="str">
        <f t="shared" si="11"/>
        <v/>
      </c>
      <c r="AB46" s="178" t="str">
        <f t="shared" si="12"/>
        <v/>
      </c>
      <c r="AC46" s="178" t="str">
        <f t="shared" si="13"/>
        <v>X</v>
      </c>
      <c r="AD46" s="178" t="str">
        <f t="shared" si="14"/>
        <v/>
      </c>
      <c r="AE46" s="178" t="str">
        <f t="shared" si="15"/>
        <v/>
      </c>
      <c r="AF46" s="178" t="str">
        <f t="shared" si="16"/>
        <v/>
      </c>
      <c r="AG46" s="178" t="str">
        <f t="shared" si="17"/>
        <v/>
      </c>
      <c r="AH46" s="178" t="str">
        <f t="shared" si="18"/>
        <v/>
      </c>
      <c r="AI46" s="178" t="str">
        <f t="shared" si="19"/>
        <v/>
      </c>
      <c r="AJ46" s="178" t="str">
        <f t="shared" si="20"/>
        <v/>
      </c>
      <c r="AK46" s="178" t="str">
        <f t="shared" si="21"/>
        <v/>
      </c>
      <c r="AL46" s="178" t="str">
        <f t="shared" si="22"/>
        <v/>
      </c>
      <c r="AM46" s="178" t="str">
        <f t="shared" si="23"/>
        <v/>
      </c>
      <c r="AN46" s="178" t="str">
        <f t="shared" si="24"/>
        <v/>
      </c>
      <c r="AO46" s="178" t="str">
        <f t="shared" si="25"/>
        <v/>
      </c>
    </row>
    <row r="47" spans="1:41" ht="42" customHeight="1">
      <c r="A47" s="131">
        <f>IF('Risk - Belirleme'!A47=""," ",'Risk - Belirleme'!A47)</f>
        <v>33</v>
      </c>
      <c r="B47" s="125" t="str">
        <f>IF('Risk - Belirleme'!D47=""," ",'Risk - Belirleme'!D47)</f>
        <v xml:space="preserve">İlgili kişinin zimmetine  verilen taşınırların muhafaza edilmemesi,gerekli bakım ve onarımının ilgili kişi tarafından yapılmaması, veriliş amacına uygun bir şekilde kullanılmaması,  ilgili kişinin görevinin  sona ermesi veya görevden ayrılması halinde ilgili taşınırların iade edilmemesi  </v>
      </c>
      <c r="C47" s="125" t="str">
        <f>IF('Risk - Belirleme'!E47=""," ",'Risk - Belirleme'!E47)</f>
        <v>Yasal/Uygunluk</v>
      </c>
      <c r="D47" s="130">
        <f t="shared" si="26"/>
        <v>3</v>
      </c>
      <c r="E47" s="130" t="s">
        <v>150</v>
      </c>
      <c r="F47" s="130">
        <f t="shared" si="0"/>
        <v>3</v>
      </c>
      <c r="G47" s="130" t="s">
        <v>150</v>
      </c>
      <c r="H47" s="130">
        <f t="shared" si="27"/>
        <v>9</v>
      </c>
      <c r="I47" s="176" t="str">
        <f t="shared" si="28"/>
        <v>Orta</v>
      </c>
      <c r="Q47" s="178" t="str">
        <f t="shared" si="1"/>
        <v/>
      </c>
      <c r="R47" s="178" t="str">
        <f t="shared" si="2"/>
        <v/>
      </c>
      <c r="S47" s="178" t="str">
        <f t="shared" si="3"/>
        <v/>
      </c>
      <c r="T47" s="178" t="str">
        <f t="shared" si="4"/>
        <v/>
      </c>
      <c r="U47" s="178" t="str">
        <f t="shared" si="5"/>
        <v/>
      </c>
      <c r="V47" s="178" t="str">
        <f t="shared" si="6"/>
        <v/>
      </c>
      <c r="W47" s="178" t="str">
        <f t="shared" si="7"/>
        <v/>
      </c>
      <c r="X47" s="178" t="str">
        <f t="shared" si="8"/>
        <v/>
      </c>
      <c r="Y47" s="178" t="str">
        <f t="shared" si="9"/>
        <v/>
      </c>
      <c r="Z47" s="178" t="str">
        <f t="shared" si="10"/>
        <v/>
      </c>
      <c r="AA47" s="178" t="str">
        <f t="shared" si="11"/>
        <v/>
      </c>
      <c r="AB47" s="178" t="str">
        <f t="shared" si="12"/>
        <v/>
      </c>
      <c r="AC47" s="178" t="str">
        <f t="shared" si="13"/>
        <v>X</v>
      </c>
      <c r="AD47" s="178" t="str">
        <f t="shared" si="14"/>
        <v/>
      </c>
      <c r="AE47" s="178" t="str">
        <f t="shared" si="15"/>
        <v/>
      </c>
      <c r="AF47" s="178" t="str">
        <f t="shared" si="16"/>
        <v/>
      </c>
      <c r="AG47" s="178" t="str">
        <f t="shared" si="17"/>
        <v/>
      </c>
      <c r="AH47" s="178" t="str">
        <f t="shared" si="18"/>
        <v/>
      </c>
      <c r="AI47" s="178" t="str">
        <f t="shared" si="19"/>
        <v/>
      </c>
      <c r="AJ47" s="178" t="str">
        <f t="shared" si="20"/>
        <v/>
      </c>
      <c r="AK47" s="178" t="str">
        <f t="shared" si="21"/>
        <v/>
      </c>
      <c r="AL47" s="178" t="str">
        <f t="shared" si="22"/>
        <v/>
      </c>
      <c r="AM47" s="178" t="str">
        <f t="shared" si="23"/>
        <v/>
      </c>
      <c r="AN47" s="178" t="str">
        <f t="shared" si="24"/>
        <v/>
      </c>
      <c r="AO47" s="178" t="str">
        <f t="shared" si="25"/>
        <v/>
      </c>
    </row>
    <row r="48" spans="1:41" ht="30" customHeight="1">
      <c r="A48" s="131">
        <f>IF('Risk - Belirleme'!A48=""," ",'Risk - Belirleme'!A48)</f>
        <v>34</v>
      </c>
      <c r="B48" s="125" t="str">
        <f>IF('Risk - Belirleme'!D48=""," ",'Risk - Belirleme'!D48)</f>
        <v xml:space="preserve">Taşınırların özelliğinden ve olağan kullanımından kaynaklanan yıpranma ile usülüne uygun olarak belirlenen firelerin oluşması </v>
      </c>
      <c r="C48" s="125" t="str">
        <f>IF('Risk - Belirleme'!E48=""," ",'Risk - Belirleme'!E48)</f>
        <v>Yasal/Uygunluk</v>
      </c>
      <c r="D48" s="130">
        <f t="shared" si="26"/>
        <v>2</v>
      </c>
      <c r="E48" s="130" t="s">
        <v>151</v>
      </c>
      <c r="F48" s="130">
        <f t="shared" si="0"/>
        <v>2</v>
      </c>
      <c r="G48" s="130" t="s">
        <v>151</v>
      </c>
      <c r="H48" s="130">
        <f t="shared" si="27"/>
        <v>4</v>
      </c>
      <c r="I48" s="176" t="str">
        <f t="shared" si="28"/>
        <v>Düşük</v>
      </c>
      <c r="Q48" s="178" t="str">
        <f t="shared" si="1"/>
        <v/>
      </c>
      <c r="R48" s="178" t="str">
        <f t="shared" si="2"/>
        <v/>
      </c>
      <c r="S48" s="178" t="str">
        <f t="shared" si="3"/>
        <v/>
      </c>
      <c r="T48" s="178" t="str">
        <f t="shared" si="4"/>
        <v/>
      </c>
      <c r="U48" s="178" t="str">
        <f t="shared" si="5"/>
        <v/>
      </c>
      <c r="V48" s="178" t="str">
        <f t="shared" si="6"/>
        <v/>
      </c>
      <c r="W48" s="178" t="str">
        <f t="shared" si="7"/>
        <v>X</v>
      </c>
      <c r="X48" s="178" t="str">
        <f t="shared" si="8"/>
        <v/>
      </c>
      <c r="Y48" s="178" t="str">
        <f t="shared" si="9"/>
        <v/>
      </c>
      <c r="Z48" s="178" t="str">
        <f t="shared" si="10"/>
        <v/>
      </c>
      <c r="AA48" s="178" t="str">
        <f t="shared" si="11"/>
        <v/>
      </c>
      <c r="AB48" s="178" t="str">
        <f t="shared" si="12"/>
        <v/>
      </c>
      <c r="AC48" s="178" t="str">
        <f t="shared" si="13"/>
        <v/>
      </c>
      <c r="AD48" s="178" t="str">
        <f t="shared" si="14"/>
        <v/>
      </c>
      <c r="AE48" s="178" t="str">
        <f t="shared" si="15"/>
        <v/>
      </c>
      <c r="AF48" s="178" t="str">
        <f t="shared" si="16"/>
        <v/>
      </c>
      <c r="AG48" s="178" t="str">
        <f t="shared" si="17"/>
        <v/>
      </c>
      <c r="AH48" s="178" t="str">
        <f t="shared" si="18"/>
        <v/>
      </c>
      <c r="AI48" s="178" t="str">
        <f t="shared" si="19"/>
        <v/>
      </c>
      <c r="AJ48" s="178" t="str">
        <f t="shared" si="20"/>
        <v/>
      </c>
      <c r="AK48" s="178" t="str">
        <f t="shared" si="21"/>
        <v/>
      </c>
      <c r="AL48" s="178" t="str">
        <f t="shared" si="22"/>
        <v/>
      </c>
      <c r="AM48" s="178" t="str">
        <f t="shared" si="23"/>
        <v/>
      </c>
      <c r="AN48" s="178" t="str">
        <f t="shared" si="24"/>
        <v/>
      </c>
      <c r="AO48" s="178" t="str">
        <f t="shared" si="25"/>
        <v/>
      </c>
    </row>
    <row r="49" spans="1:41" ht="46.5" customHeight="1">
      <c r="A49" s="131">
        <f>IF('Risk - Belirleme'!A49=""," ",'Risk - Belirleme'!A49)</f>
        <v>35</v>
      </c>
      <c r="B49" s="125" t="str">
        <f>IF('Risk - Belirleme'!D49=""," ",'Risk - Belirleme'!D49)</f>
        <v xml:space="preserve">Personel yetersizliği nedeniyle taşınır kontrol yetkilisi görevlendirilemeyen harcama birimlerinde  bu görev harcama yetkilisi haricinde bir kişi tarafından yerine getirilmesi 
</v>
      </c>
      <c r="C49" s="125" t="str">
        <f>IF('Risk - Belirleme'!E49=""," ",'Risk - Belirleme'!E49)</f>
        <v>Yasal/Uygunluk</v>
      </c>
      <c r="D49" s="130">
        <f t="shared" si="26"/>
        <v>4</v>
      </c>
      <c r="E49" s="130" t="s">
        <v>149</v>
      </c>
      <c r="F49" s="130">
        <f t="shared" si="0"/>
        <v>4</v>
      </c>
      <c r="G49" s="130" t="s">
        <v>149</v>
      </c>
      <c r="H49" s="130">
        <f t="shared" si="27"/>
        <v>16</v>
      </c>
      <c r="I49" s="176" t="str">
        <f t="shared" si="28"/>
        <v>Çok Yüksek</v>
      </c>
      <c r="Q49" s="178" t="str">
        <f t="shared" si="1"/>
        <v/>
      </c>
      <c r="R49" s="178" t="str">
        <f t="shared" si="2"/>
        <v/>
      </c>
      <c r="S49" s="178" t="str">
        <f t="shared" si="3"/>
        <v/>
      </c>
      <c r="T49" s="178" t="str">
        <f t="shared" si="4"/>
        <v/>
      </c>
      <c r="U49" s="178" t="str">
        <f t="shared" si="5"/>
        <v/>
      </c>
      <c r="V49" s="178" t="str">
        <f t="shared" si="6"/>
        <v/>
      </c>
      <c r="W49" s="178" t="str">
        <f t="shared" si="7"/>
        <v/>
      </c>
      <c r="X49" s="178" t="str">
        <f t="shared" si="8"/>
        <v/>
      </c>
      <c r="Y49" s="178" t="str">
        <f t="shared" si="9"/>
        <v/>
      </c>
      <c r="Z49" s="178" t="str">
        <f t="shared" si="10"/>
        <v/>
      </c>
      <c r="AA49" s="178" t="str">
        <f t="shared" si="11"/>
        <v/>
      </c>
      <c r="AB49" s="178" t="str">
        <f t="shared" si="12"/>
        <v/>
      </c>
      <c r="AC49" s="178" t="str">
        <f t="shared" si="13"/>
        <v/>
      </c>
      <c r="AD49" s="178" t="str">
        <f t="shared" si="14"/>
        <v/>
      </c>
      <c r="AE49" s="178" t="str">
        <f t="shared" si="15"/>
        <v/>
      </c>
      <c r="AF49" s="178" t="str">
        <f t="shared" si="16"/>
        <v/>
      </c>
      <c r="AG49" s="178" t="str">
        <f t="shared" si="17"/>
        <v/>
      </c>
      <c r="AH49" s="178" t="str">
        <f t="shared" si="18"/>
        <v/>
      </c>
      <c r="AI49" s="178" t="str">
        <f t="shared" si="19"/>
        <v>X</v>
      </c>
      <c r="AJ49" s="178" t="str">
        <f t="shared" si="20"/>
        <v/>
      </c>
      <c r="AK49" s="178" t="str">
        <f t="shared" si="21"/>
        <v/>
      </c>
      <c r="AL49" s="178" t="str">
        <f t="shared" si="22"/>
        <v/>
      </c>
      <c r="AM49" s="178" t="str">
        <f t="shared" si="23"/>
        <v/>
      </c>
      <c r="AN49" s="178" t="str">
        <f t="shared" si="24"/>
        <v/>
      </c>
      <c r="AO49" s="178" t="str">
        <f t="shared" si="25"/>
        <v/>
      </c>
    </row>
    <row r="50" spans="1:41" ht="30" customHeight="1">
      <c r="A50" s="131">
        <f>IF('Risk - Belirleme'!A50=""," ",'Risk - Belirleme'!A50)</f>
        <v>36</v>
      </c>
      <c r="B50" s="125" t="str">
        <f>IF('Risk - Belirleme'!D50=""," ",'Risk - Belirleme'!D50)</f>
        <v xml:space="preserve">Kayıtlara alınış tarihi itibarıyla beş yılını tamamlamamış ve idarece kullanılmasına ihtiyaç duyulmayan taşınırlar, bu taşınıra ihtiyaç duyan idarelere bedelsiz devredilmesi
</v>
      </c>
      <c r="C50" s="125" t="str">
        <f>IF('Risk - Belirleme'!E50=""," ",'Risk - Belirleme'!E50)</f>
        <v>Yasal/Uygunluk</v>
      </c>
      <c r="D50" s="130">
        <f t="shared" si="26"/>
        <v>4</v>
      </c>
      <c r="E50" s="130" t="s">
        <v>149</v>
      </c>
      <c r="F50" s="130">
        <f t="shared" si="0"/>
        <v>3</v>
      </c>
      <c r="G50" s="130" t="s">
        <v>150</v>
      </c>
      <c r="H50" s="130">
        <f t="shared" si="27"/>
        <v>12</v>
      </c>
      <c r="I50" s="176" t="str">
        <f t="shared" si="28"/>
        <v>Yüksek</v>
      </c>
      <c r="Q50" s="178" t="str">
        <f t="shared" si="1"/>
        <v/>
      </c>
      <c r="R50" s="178" t="str">
        <f t="shared" si="2"/>
        <v/>
      </c>
      <c r="S50" s="178" t="str">
        <f t="shared" si="3"/>
        <v/>
      </c>
      <c r="T50" s="178" t="str">
        <f t="shared" si="4"/>
        <v/>
      </c>
      <c r="U50" s="178" t="str">
        <f t="shared" si="5"/>
        <v/>
      </c>
      <c r="V50" s="178" t="str">
        <f t="shared" si="6"/>
        <v/>
      </c>
      <c r="W50" s="178" t="str">
        <f t="shared" si="7"/>
        <v/>
      </c>
      <c r="X50" s="178" t="str">
        <f t="shared" si="8"/>
        <v/>
      </c>
      <c r="Y50" s="178" t="str">
        <f t="shared" si="9"/>
        <v/>
      </c>
      <c r="Z50" s="178" t="str">
        <f t="shared" si="10"/>
        <v/>
      </c>
      <c r="AA50" s="178" t="str">
        <f t="shared" si="11"/>
        <v/>
      </c>
      <c r="AB50" s="178" t="str">
        <f t="shared" si="12"/>
        <v/>
      </c>
      <c r="AC50" s="178" t="str">
        <f t="shared" si="13"/>
        <v/>
      </c>
      <c r="AD50" s="178" t="str">
        <f t="shared" si="14"/>
        <v/>
      </c>
      <c r="AE50" s="178" t="str">
        <f t="shared" si="15"/>
        <v/>
      </c>
      <c r="AF50" s="178" t="str">
        <f t="shared" si="16"/>
        <v/>
      </c>
      <c r="AG50" s="178" t="str">
        <f t="shared" si="17"/>
        <v/>
      </c>
      <c r="AH50" s="178" t="str">
        <f t="shared" si="18"/>
        <v>X</v>
      </c>
      <c r="AI50" s="178" t="str">
        <f t="shared" si="19"/>
        <v/>
      </c>
      <c r="AJ50" s="178" t="str">
        <f t="shared" si="20"/>
        <v/>
      </c>
      <c r="AK50" s="178" t="str">
        <f t="shared" si="21"/>
        <v/>
      </c>
      <c r="AL50" s="178" t="str">
        <f t="shared" si="22"/>
        <v/>
      </c>
      <c r="AM50" s="178" t="str">
        <f t="shared" si="23"/>
        <v/>
      </c>
      <c r="AN50" s="178" t="str">
        <f t="shared" si="24"/>
        <v/>
      </c>
      <c r="AO50" s="178" t="str">
        <f t="shared" si="25"/>
        <v/>
      </c>
    </row>
    <row r="51" spans="1:41" ht="54" customHeight="1">
      <c r="A51" s="131">
        <f>IF('Risk - Belirleme'!A51=""," ",'Risk - Belirleme'!A51)</f>
        <v>37</v>
      </c>
      <c r="B51" s="125" t="str">
        <f>IF('Risk - Belirleme'!D51=""," ",'Risk - Belirleme'!D51)</f>
        <v>DMO'dan satın alınacak kırtasiye malzemeleri için kredi açılması ve harcama talimatı oluşturulduktan sonra 90 günü aşması neticesinde kredinin kapanmaması</v>
      </c>
      <c r="C51" s="125" t="str">
        <f>IF('Risk - Belirleme'!E51=""," ",'Risk - Belirleme'!E51)</f>
        <v>Yasal/Uygunluk</v>
      </c>
      <c r="D51" s="130">
        <f t="shared" si="26"/>
        <v>3</v>
      </c>
      <c r="E51" s="130" t="s">
        <v>150</v>
      </c>
      <c r="F51" s="130">
        <f t="shared" si="0"/>
        <v>3</v>
      </c>
      <c r="G51" s="130" t="s">
        <v>150</v>
      </c>
      <c r="H51" s="130">
        <f t="shared" si="27"/>
        <v>9</v>
      </c>
      <c r="I51" s="176" t="str">
        <f t="shared" si="28"/>
        <v>Orta</v>
      </c>
      <c r="Q51" s="178" t="str">
        <f t="shared" si="1"/>
        <v/>
      </c>
      <c r="R51" s="178" t="str">
        <f t="shared" si="2"/>
        <v/>
      </c>
      <c r="S51" s="178" t="str">
        <f t="shared" si="3"/>
        <v/>
      </c>
      <c r="T51" s="178" t="str">
        <f t="shared" si="4"/>
        <v/>
      </c>
      <c r="U51" s="178" t="str">
        <f t="shared" si="5"/>
        <v/>
      </c>
      <c r="V51" s="178" t="str">
        <f t="shared" si="6"/>
        <v/>
      </c>
      <c r="W51" s="178" t="str">
        <f t="shared" si="7"/>
        <v/>
      </c>
      <c r="X51" s="178" t="str">
        <f t="shared" si="8"/>
        <v/>
      </c>
      <c r="Y51" s="178" t="str">
        <f t="shared" si="9"/>
        <v/>
      </c>
      <c r="Z51" s="178" t="str">
        <f t="shared" si="10"/>
        <v/>
      </c>
      <c r="AA51" s="178" t="str">
        <f t="shared" si="11"/>
        <v/>
      </c>
      <c r="AB51" s="178" t="str">
        <f t="shared" si="12"/>
        <v/>
      </c>
      <c r="AC51" s="178" t="str">
        <f t="shared" si="13"/>
        <v>X</v>
      </c>
      <c r="AD51" s="178" t="str">
        <f t="shared" si="14"/>
        <v/>
      </c>
      <c r="AE51" s="178" t="str">
        <f t="shared" si="15"/>
        <v/>
      </c>
      <c r="AF51" s="178" t="str">
        <f t="shared" si="16"/>
        <v/>
      </c>
      <c r="AG51" s="178" t="str">
        <f t="shared" si="17"/>
        <v/>
      </c>
      <c r="AH51" s="178" t="str">
        <f t="shared" si="18"/>
        <v/>
      </c>
      <c r="AI51" s="178" t="str">
        <f t="shared" si="19"/>
        <v/>
      </c>
      <c r="AJ51" s="178" t="str">
        <f t="shared" si="20"/>
        <v/>
      </c>
      <c r="AK51" s="178" t="str">
        <f t="shared" si="21"/>
        <v/>
      </c>
      <c r="AL51" s="178" t="str">
        <f t="shared" si="22"/>
        <v/>
      </c>
      <c r="AM51" s="178" t="str">
        <f t="shared" si="23"/>
        <v/>
      </c>
      <c r="AN51" s="178" t="str">
        <f t="shared" si="24"/>
        <v/>
      </c>
      <c r="AO51" s="178" t="str">
        <f t="shared" si="25"/>
        <v/>
      </c>
    </row>
    <row r="52" spans="1:41" ht="66" customHeight="1">
      <c r="A52" s="131">
        <f>IF('Risk - Belirleme'!A52=""," ",'Risk - Belirleme'!A52)</f>
        <v>38</v>
      </c>
      <c r="B52" s="125" t="str">
        <f>IF('Risk - Belirleme'!D52=""," ",'Risk - Belirleme'!D52)</f>
        <v xml:space="preserve">Satınalma yapan Birimde Kamu İhale Kanunu 22/d maddesinde belirtilen  Doğrudan Temin için verilen ödenek  sınırının aşılması </v>
      </c>
      <c r="C52" s="125" t="str">
        <f>IF('Risk - Belirleme'!E52=""," ",'Risk - Belirleme'!E52)</f>
        <v>Yasal/Uygunluk</v>
      </c>
      <c r="D52" s="130">
        <f t="shared" si="26"/>
        <v>3</v>
      </c>
      <c r="E52" s="130" t="s">
        <v>150</v>
      </c>
      <c r="F52" s="130">
        <f t="shared" si="0"/>
        <v>3</v>
      </c>
      <c r="G52" s="130" t="s">
        <v>150</v>
      </c>
      <c r="H52" s="130">
        <f t="shared" si="27"/>
        <v>9</v>
      </c>
      <c r="I52" s="176" t="str">
        <f t="shared" si="28"/>
        <v>Orta</v>
      </c>
      <c r="Q52" s="178" t="str">
        <f t="shared" si="1"/>
        <v/>
      </c>
      <c r="R52" s="178" t="str">
        <f t="shared" si="2"/>
        <v/>
      </c>
      <c r="S52" s="178" t="str">
        <f t="shared" si="3"/>
        <v/>
      </c>
      <c r="T52" s="178" t="str">
        <f t="shared" si="4"/>
        <v/>
      </c>
      <c r="U52" s="178" t="str">
        <f t="shared" si="5"/>
        <v/>
      </c>
      <c r="V52" s="178" t="str">
        <f t="shared" si="6"/>
        <v/>
      </c>
      <c r="W52" s="178" t="str">
        <f t="shared" si="7"/>
        <v/>
      </c>
      <c r="X52" s="178" t="str">
        <f t="shared" si="8"/>
        <v/>
      </c>
      <c r="Y52" s="178" t="str">
        <f t="shared" si="9"/>
        <v/>
      </c>
      <c r="Z52" s="178" t="str">
        <f t="shared" si="10"/>
        <v/>
      </c>
      <c r="AA52" s="178" t="str">
        <f t="shared" si="11"/>
        <v/>
      </c>
      <c r="AB52" s="178" t="str">
        <f t="shared" si="12"/>
        <v/>
      </c>
      <c r="AC52" s="178" t="str">
        <f t="shared" si="13"/>
        <v>X</v>
      </c>
      <c r="AD52" s="178" t="str">
        <f t="shared" si="14"/>
        <v/>
      </c>
      <c r="AE52" s="178" t="str">
        <f t="shared" si="15"/>
        <v/>
      </c>
      <c r="AF52" s="178" t="str">
        <f t="shared" si="16"/>
        <v/>
      </c>
      <c r="AG52" s="178" t="str">
        <f t="shared" si="17"/>
        <v/>
      </c>
      <c r="AH52" s="178" t="str">
        <f t="shared" si="18"/>
        <v/>
      </c>
      <c r="AI52" s="178" t="str">
        <f t="shared" si="19"/>
        <v/>
      </c>
      <c r="AJ52" s="178" t="str">
        <f t="shared" si="20"/>
        <v/>
      </c>
      <c r="AK52" s="178" t="str">
        <f t="shared" si="21"/>
        <v/>
      </c>
      <c r="AL52" s="178" t="str">
        <f t="shared" si="22"/>
        <v/>
      </c>
      <c r="AM52" s="178" t="str">
        <f t="shared" si="23"/>
        <v/>
      </c>
      <c r="AN52" s="178" t="str">
        <f t="shared" si="24"/>
        <v/>
      </c>
      <c r="AO52" s="178" t="str">
        <f t="shared" si="25"/>
        <v/>
      </c>
    </row>
    <row r="53" spans="1:41" ht="30" customHeight="1">
      <c r="A53" s="131">
        <f>IF('Risk - Belirleme'!A53=""," ",'Risk - Belirleme'!A53)</f>
        <v>39</v>
      </c>
      <c r="B53" s="125" t="str">
        <f>IF('Risk - Belirleme'!D53=""," ",'Risk - Belirleme'!D53)</f>
        <v>Yaz okulu harç ücretlerinin öğrenci numarasıyla yatırılması ve OBS de yatırılan ücretin görülmesi</v>
      </c>
      <c r="C53" s="125" t="str">
        <f>IF('Risk - Belirleme'!E53=""," ",'Risk - Belirleme'!E53)</f>
        <v>Operasyonel ve Finansal</v>
      </c>
      <c r="D53" s="130">
        <f t="shared" si="26"/>
        <v>3</v>
      </c>
      <c r="E53" s="130" t="s">
        <v>150</v>
      </c>
      <c r="F53" s="130">
        <f t="shared" si="0"/>
        <v>4</v>
      </c>
      <c r="G53" s="130" t="s">
        <v>149</v>
      </c>
      <c r="H53" s="130">
        <f t="shared" si="27"/>
        <v>12</v>
      </c>
      <c r="I53" s="176" t="str">
        <f t="shared" si="28"/>
        <v>Yüksek</v>
      </c>
      <c r="Q53" s="178" t="str">
        <f t="shared" si="1"/>
        <v/>
      </c>
      <c r="R53" s="178" t="str">
        <f t="shared" si="2"/>
        <v/>
      </c>
      <c r="S53" s="178" t="str">
        <f t="shared" si="3"/>
        <v/>
      </c>
      <c r="T53" s="178" t="str">
        <f t="shared" si="4"/>
        <v/>
      </c>
      <c r="U53" s="178" t="str">
        <f t="shared" si="5"/>
        <v/>
      </c>
      <c r="V53" s="178" t="str">
        <f t="shared" si="6"/>
        <v/>
      </c>
      <c r="W53" s="178" t="str">
        <f t="shared" si="7"/>
        <v/>
      </c>
      <c r="X53" s="178" t="str">
        <f t="shared" si="8"/>
        <v/>
      </c>
      <c r="Y53" s="178" t="str">
        <f t="shared" si="9"/>
        <v/>
      </c>
      <c r="Z53" s="178" t="str">
        <f t="shared" si="10"/>
        <v/>
      </c>
      <c r="AA53" s="178" t="str">
        <f t="shared" si="11"/>
        <v/>
      </c>
      <c r="AB53" s="178" t="str">
        <f t="shared" si="12"/>
        <v/>
      </c>
      <c r="AC53" s="178" t="str">
        <f t="shared" si="13"/>
        <v/>
      </c>
      <c r="AD53" s="178" t="str">
        <f t="shared" si="14"/>
        <v>X</v>
      </c>
      <c r="AE53" s="178" t="str">
        <f t="shared" si="15"/>
        <v/>
      </c>
      <c r="AF53" s="178" t="str">
        <f t="shared" si="16"/>
        <v/>
      </c>
      <c r="AG53" s="178" t="str">
        <f t="shared" si="17"/>
        <v/>
      </c>
      <c r="AH53" s="178" t="str">
        <f t="shared" si="18"/>
        <v/>
      </c>
      <c r="AI53" s="178" t="str">
        <f t="shared" si="19"/>
        <v/>
      </c>
      <c r="AJ53" s="178" t="str">
        <f t="shared" si="20"/>
        <v/>
      </c>
      <c r="AK53" s="178" t="str">
        <f t="shared" si="21"/>
        <v/>
      </c>
      <c r="AL53" s="178" t="str">
        <f t="shared" si="22"/>
        <v/>
      </c>
      <c r="AM53" s="178" t="str">
        <f t="shared" si="23"/>
        <v/>
      </c>
      <c r="AN53" s="178" t="str">
        <f t="shared" si="24"/>
        <v/>
      </c>
      <c r="AO53" s="178" t="str">
        <f t="shared" si="25"/>
        <v/>
      </c>
    </row>
    <row r="54" spans="1:41" ht="30" customHeight="1">
      <c r="A54" s="131">
        <f>IF('Risk - Belirleme'!A54=""," ",'Risk - Belirleme'!A54)</f>
        <v>40</v>
      </c>
      <c r="B54" s="125" t="str">
        <f>IF('Risk - Belirleme'!D54=""," ",'Risk - Belirleme'!D54)</f>
        <v>Üniversite İçerisine Giriş yapan Kişilere Ziyaretçi Kartı Verilmesi</v>
      </c>
      <c r="C54" s="125" t="str">
        <f>IF('Risk - Belirleme'!E54=""," ",'Risk - Belirleme'!E54)</f>
        <v>Sağlık ve güvenlik</v>
      </c>
      <c r="D54" s="130">
        <f t="shared" si="26"/>
        <v>2</v>
      </c>
      <c r="E54" s="130" t="s">
        <v>151</v>
      </c>
      <c r="F54" s="130">
        <f t="shared" si="0"/>
        <v>3</v>
      </c>
      <c r="G54" s="130" t="s">
        <v>150</v>
      </c>
      <c r="H54" s="130">
        <f t="shared" si="27"/>
        <v>6</v>
      </c>
      <c r="I54" s="176" t="str">
        <f t="shared" si="28"/>
        <v>Orta</v>
      </c>
      <c r="Q54" s="178" t="str">
        <f t="shared" si="1"/>
        <v/>
      </c>
      <c r="R54" s="178" t="str">
        <f t="shared" si="2"/>
        <v/>
      </c>
      <c r="S54" s="178" t="str">
        <f t="shared" si="3"/>
        <v/>
      </c>
      <c r="T54" s="178" t="str">
        <f t="shared" si="4"/>
        <v/>
      </c>
      <c r="U54" s="178" t="str">
        <f t="shared" si="5"/>
        <v/>
      </c>
      <c r="V54" s="178" t="str">
        <f t="shared" si="6"/>
        <v/>
      </c>
      <c r="W54" s="178" t="str">
        <f t="shared" si="7"/>
        <v/>
      </c>
      <c r="X54" s="178" t="str">
        <f t="shared" si="8"/>
        <v>X</v>
      </c>
      <c r="Y54" s="178" t="str">
        <f t="shared" si="9"/>
        <v/>
      </c>
      <c r="Z54" s="178" t="str">
        <f t="shared" si="10"/>
        <v/>
      </c>
      <c r="AA54" s="178" t="str">
        <f t="shared" si="11"/>
        <v/>
      </c>
      <c r="AB54" s="178" t="str">
        <f t="shared" si="12"/>
        <v/>
      </c>
      <c r="AC54" s="178" t="str">
        <f t="shared" si="13"/>
        <v/>
      </c>
      <c r="AD54" s="178" t="str">
        <f t="shared" si="14"/>
        <v/>
      </c>
      <c r="AE54" s="178" t="str">
        <f t="shared" si="15"/>
        <v/>
      </c>
      <c r="AF54" s="178" t="str">
        <f t="shared" si="16"/>
        <v/>
      </c>
      <c r="AG54" s="178" t="str">
        <f t="shared" si="17"/>
        <v/>
      </c>
      <c r="AH54" s="178" t="str">
        <f t="shared" si="18"/>
        <v/>
      </c>
      <c r="AI54" s="178" t="str">
        <f t="shared" si="19"/>
        <v/>
      </c>
      <c r="AJ54" s="178" t="str">
        <f t="shared" si="20"/>
        <v/>
      </c>
      <c r="AK54" s="178" t="str">
        <f t="shared" si="21"/>
        <v/>
      </c>
      <c r="AL54" s="178" t="str">
        <f t="shared" si="22"/>
        <v/>
      </c>
      <c r="AM54" s="178" t="str">
        <f t="shared" si="23"/>
        <v/>
      </c>
      <c r="AN54" s="178" t="str">
        <f t="shared" si="24"/>
        <v/>
      </c>
      <c r="AO54" s="178" t="str">
        <f t="shared" si="25"/>
        <v/>
      </c>
    </row>
    <row r="55" spans="1:41" ht="30" customHeight="1">
      <c r="A55" s="131">
        <f>IF('Risk - Belirleme'!A55=""," ",'Risk - Belirleme'!A55)</f>
        <v>41</v>
      </c>
      <c r="B55" s="125" t="str">
        <f>IF('Risk - Belirleme'!D55=""," ",'Risk - Belirleme'!D55)</f>
        <v> Yangın ve diğer acil hâllerde tahliye olarak kullanılabilecek kaçış yollarının bulunmaması</v>
      </c>
      <c r="C55" s="125" t="str">
        <f>IF('Risk - Belirleme'!E55=""," ",'Risk - Belirleme'!E55)</f>
        <v>Sağlık ve güvenlik</v>
      </c>
      <c r="D55" s="130">
        <f t="shared" si="26"/>
        <v>5</v>
      </c>
      <c r="E55" s="130" t="s">
        <v>148</v>
      </c>
      <c r="F55" s="130">
        <f t="shared" si="0"/>
        <v>3</v>
      </c>
      <c r="G55" s="130" t="s">
        <v>150</v>
      </c>
      <c r="H55" s="130">
        <f t="shared" si="27"/>
        <v>15</v>
      </c>
      <c r="I55" s="176" t="str">
        <f t="shared" si="28"/>
        <v>Yüksek</v>
      </c>
      <c r="Q55" s="178" t="str">
        <f t="shared" si="1"/>
        <v/>
      </c>
      <c r="R55" s="178" t="str">
        <f t="shared" si="2"/>
        <v/>
      </c>
      <c r="S55" s="178" t="str">
        <f t="shared" si="3"/>
        <v/>
      </c>
      <c r="T55" s="178" t="str">
        <f t="shared" si="4"/>
        <v/>
      </c>
      <c r="U55" s="178" t="str">
        <f t="shared" si="5"/>
        <v/>
      </c>
      <c r="V55" s="178" t="str">
        <f t="shared" si="6"/>
        <v/>
      </c>
      <c r="W55" s="178" t="str">
        <f t="shared" si="7"/>
        <v/>
      </c>
      <c r="X55" s="178" t="str">
        <f t="shared" si="8"/>
        <v/>
      </c>
      <c r="Y55" s="178" t="str">
        <f t="shared" si="9"/>
        <v/>
      </c>
      <c r="Z55" s="178" t="str">
        <f t="shared" si="10"/>
        <v/>
      </c>
      <c r="AA55" s="178" t="str">
        <f t="shared" si="11"/>
        <v/>
      </c>
      <c r="AB55" s="178" t="str">
        <f t="shared" si="12"/>
        <v/>
      </c>
      <c r="AC55" s="178" t="str">
        <f t="shared" si="13"/>
        <v/>
      </c>
      <c r="AD55" s="178" t="str">
        <f t="shared" si="14"/>
        <v/>
      </c>
      <c r="AE55" s="178" t="str">
        <f t="shared" si="15"/>
        <v/>
      </c>
      <c r="AF55" s="178" t="str">
        <f t="shared" si="16"/>
        <v/>
      </c>
      <c r="AG55" s="178" t="str">
        <f t="shared" si="17"/>
        <v/>
      </c>
      <c r="AH55" s="178" t="str">
        <f t="shared" si="18"/>
        <v/>
      </c>
      <c r="AI55" s="178" t="str">
        <f t="shared" si="19"/>
        <v/>
      </c>
      <c r="AJ55" s="178" t="str">
        <f t="shared" si="20"/>
        <v/>
      </c>
      <c r="AK55" s="178" t="str">
        <f t="shared" si="21"/>
        <v/>
      </c>
      <c r="AL55" s="178" t="str">
        <f t="shared" si="22"/>
        <v/>
      </c>
      <c r="AM55" s="178" t="str">
        <f t="shared" si="23"/>
        <v>X</v>
      </c>
      <c r="AN55" s="178" t="str">
        <f t="shared" si="24"/>
        <v/>
      </c>
      <c r="AO55" s="178" t="str">
        <f t="shared" si="25"/>
        <v/>
      </c>
    </row>
    <row r="56" spans="1:41" ht="30" customHeight="1">
      <c r="A56" s="131">
        <f>IF('Risk - Belirleme'!A56=""," ",'Risk - Belirleme'!A56)</f>
        <v>42</v>
      </c>
      <c r="B56" s="125" t="str">
        <f>IF('Risk - Belirleme'!D56=""," ",'Risk - Belirleme'!D56)</f>
        <v xml:space="preserve">basmaklarda kaymayı önleyici malzemenin olmaması nedeni ile kaza meydana gelmesi </v>
      </c>
      <c r="C56" s="125" t="str">
        <f>IF('Risk - Belirleme'!E56=""," ",'Risk - Belirleme'!E56)</f>
        <v>Sağlık ve güvenlik</v>
      </c>
      <c r="D56" s="130">
        <f t="shared" si="26"/>
        <v>3</v>
      </c>
      <c r="E56" s="130" t="s">
        <v>150</v>
      </c>
      <c r="F56" s="130">
        <f t="shared" si="0"/>
        <v>3</v>
      </c>
      <c r="G56" s="130" t="s">
        <v>150</v>
      </c>
      <c r="H56" s="130">
        <f t="shared" si="27"/>
        <v>9</v>
      </c>
      <c r="I56" s="176" t="str">
        <f t="shared" si="28"/>
        <v>Orta</v>
      </c>
      <c r="Q56" s="178" t="str">
        <f t="shared" si="1"/>
        <v/>
      </c>
      <c r="R56" s="178" t="str">
        <f t="shared" si="2"/>
        <v/>
      </c>
      <c r="S56" s="178" t="str">
        <f t="shared" si="3"/>
        <v/>
      </c>
      <c r="T56" s="178" t="str">
        <f t="shared" si="4"/>
        <v/>
      </c>
      <c r="U56" s="178" t="str">
        <f t="shared" si="5"/>
        <v/>
      </c>
      <c r="V56" s="178" t="str">
        <f t="shared" si="6"/>
        <v/>
      </c>
      <c r="W56" s="178" t="str">
        <f t="shared" si="7"/>
        <v/>
      </c>
      <c r="X56" s="178" t="str">
        <f t="shared" si="8"/>
        <v/>
      </c>
      <c r="Y56" s="178" t="str">
        <f t="shared" si="9"/>
        <v/>
      </c>
      <c r="Z56" s="178" t="str">
        <f t="shared" si="10"/>
        <v/>
      </c>
      <c r="AA56" s="178" t="str">
        <f t="shared" si="11"/>
        <v/>
      </c>
      <c r="AB56" s="178" t="str">
        <f t="shared" si="12"/>
        <v/>
      </c>
      <c r="AC56" s="178" t="str">
        <f t="shared" si="13"/>
        <v>X</v>
      </c>
      <c r="AD56" s="178" t="str">
        <f t="shared" si="14"/>
        <v/>
      </c>
      <c r="AE56" s="178" t="str">
        <f t="shared" si="15"/>
        <v/>
      </c>
      <c r="AF56" s="178" t="str">
        <f t="shared" si="16"/>
        <v/>
      </c>
      <c r="AG56" s="178" t="str">
        <f t="shared" si="17"/>
        <v/>
      </c>
      <c r="AH56" s="178" t="str">
        <f t="shared" si="18"/>
        <v/>
      </c>
      <c r="AI56" s="178" t="str">
        <f t="shared" si="19"/>
        <v/>
      </c>
      <c r="AJ56" s="178" t="str">
        <f t="shared" si="20"/>
        <v/>
      </c>
      <c r="AK56" s="178" t="str">
        <f t="shared" si="21"/>
        <v/>
      </c>
      <c r="AL56" s="178" t="str">
        <f t="shared" si="22"/>
        <v/>
      </c>
      <c r="AM56" s="178" t="str">
        <f t="shared" si="23"/>
        <v/>
      </c>
      <c r="AN56" s="178" t="str">
        <f t="shared" si="24"/>
        <v/>
      </c>
      <c r="AO56" s="178" t="str">
        <f t="shared" si="25"/>
        <v/>
      </c>
    </row>
    <row r="57" spans="1:41" ht="30" customHeight="1">
      <c r="A57" s="131">
        <f>IF('Risk - Belirleme'!A57=""," ",'Risk - Belirleme'!A57)</f>
        <v>43</v>
      </c>
      <c r="B57" s="125" t="str">
        <f>IF('Risk - Belirleme'!D57=""," ",'Risk - Belirleme'!D57)</f>
        <v>Öğrencilerin çalışmaları sırasında meydana gelebilecek yaralanmalara müdahele edebilecek ekipmanların olmaması</v>
      </c>
      <c r="C57" s="125" t="str">
        <f>IF('Risk - Belirleme'!E57=""," ",'Risk - Belirleme'!E57)</f>
        <v>Sağlık ve güvenlik</v>
      </c>
      <c r="D57" s="130">
        <f t="shared" si="26"/>
        <v>3</v>
      </c>
      <c r="E57" s="130" t="s">
        <v>150</v>
      </c>
      <c r="F57" s="130">
        <f t="shared" si="0"/>
        <v>3</v>
      </c>
      <c r="G57" s="130" t="s">
        <v>150</v>
      </c>
      <c r="H57" s="130">
        <f t="shared" si="27"/>
        <v>9</v>
      </c>
      <c r="I57" s="176" t="str">
        <f t="shared" si="28"/>
        <v>Orta</v>
      </c>
      <c r="Q57" s="178" t="str">
        <f t="shared" si="1"/>
        <v/>
      </c>
      <c r="R57" s="178" t="str">
        <f t="shared" si="2"/>
        <v/>
      </c>
      <c r="S57" s="178" t="str">
        <f t="shared" si="3"/>
        <v/>
      </c>
      <c r="T57" s="178" t="str">
        <f t="shared" si="4"/>
        <v/>
      </c>
      <c r="U57" s="178" t="str">
        <f t="shared" si="5"/>
        <v/>
      </c>
      <c r="V57" s="178" t="str">
        <f t="shared" si="6"/>
        <v/>
      </c>
      <c r="W57" s="178" t="str">
        <f t="shared" si="7"/>
        <v/>
      </c>
      <c r="X57" s="178" t="str">
        <f t="shared" si="8"/>
        <v/>
      </c>
      <c r="Y57" s="178" t="str">
        <f t="shared" si="9"/>
        <v/>
      </c>
      <c r="Z57" s="178" t="str">
        <f t="shared" si="10"/>
        <v/>
      </c>
      <c r="AA57" s="178" t="str">
        <f t="shared" si="11"/>
        <v/>
      </c>
      <c r="AB57" s="178" t="str">
        <f t="shared" si="12"/>
        <v/>
      </c>
      <c r="AC57" s="178" t="str">
        <f t="shared" si="13"/>
        <v>X</v>
      </c>
      <c r="AD57" s="178" t="str">
        <f t="shared" si="14"/>
        <v/>
      </c>
      <c r="AE57" s="178" t="str">
        <f t="shared" si="15"/>
        <v/>
      </c>
      <c r="AF57" s="178" t="str">
        <f t="shared" si="16"/>
        <v/>
      </c>
      <c r="AG57" s="178" t="str">
        <f t="shared" si="17"/>
        <v/>
      </c>
      <c r="AH57" s="178" t="str">
        <f t="shared" si="18"/>
        <v/>
      </c>
      <c r="AI57" s="178" t="str">
        <f t="shared" si="19"/>
        <v/>
      </c>
      <c r="AJ57" s="178" t="str">
        <f t="shared" si="20"/>
        <v/>
      </c>
      <c r="AK57" s="178" t="str">
        <f t="shared" si="21"/>
        <v/>
      </c>
      <c r="AL57" s="178" t="str">
        <f t="shared" si="22"/>
        <v/>
      </c>
      <c r="AM57" s="178" t="str">
        <f t="shared" si="23"/>
        <v/>
      </c>
      <c r="AN57" s="178" t="str">
        <f t="shared" si="24"/>
        <v/>
      </c>
      <c r="AO57" s="178" t="str">
        <f t="shared" si="25"/>
        <v/>
      </c>
    </row>
    <row r="58" spans="1:41" ht="30" customHeight="1">
      <c r="A58" s="131">
        <f>IF('Risk - Belirleme'!A58=""," ",'Risk - Belirleme'!A58)</f>
        <v>44</v>
      </c>
      <c r="B58" s="125" t="str">
        <f>IF('Risk - Belirleme'!D58=""," ",'Risk - Belirleme'!D58)</f>
        <v>Makine laboratuvarında tezgahlarda çalışırken sıcak ve yüksek hızla fırlayan metal çapakların öğrencinin gözüne kaçması</v>
      </c>
      <c r="C58" s="125" t="str">
        <f>IF('Risk - Belirleme'!E58=""," ",'Risk - Belirleme'!E58)</f>
        <v>Sağlık ve güvenlik</v>
      </c>
      <c r="D58" s="130">
        <f t="shared" si="26"/>
        <v>3</v>
      </c>
      <c r="E58" s="130" t="s">
        <v>150</v>
      </c>
      <c r="F58" s="130">
        <f t="shared" si="0"/>
        <v>3</v>
      </c>
      <c r="G58" s="130" t="s">
        <v>150</v>
      </c>
      <c r="H58" s="130">
        <f t="shared" si="27"/>
        <v>9</v>
      </c>
      <c r="I58" s="176" t="str">
        <f t="shared" si="28"/>
        <v>Orta</v>
      </c>
      <c r="Q58" s="178" t="str">
        <f t="shared" si="1"/>
        <v/>
      </c>
      <c r="R58" s="178" t="str">
        <f t="shared" si="2"/>
        <v/>
      </c>
      <c r="S58" s="178" t="str">
        <f t="shared" si="3"/>
        <v/>
      </c>
      <c r="T58" s="178" t="str">
        <f t="shared" si="4"/>
        <v/>
      </c>
      <c r="U58" s="178" t="str">
        <f t="shared" si="5"/>
        <v/>
      </c>
      <c r="V58" s="178" t="str">
        <f t="shared" si="6"/>
        <v/>
      </c>
      <c r="W58" s="178" t="str">
        <f t="shared" si="7"/>
        <v/>
      </c>
      <c r="X58" s="178" t="str">
        <f t="shared" si="8"/>
        <v/>
      </c>
      <c r="Y58" s="178" t="str">
        <f t="shared" si="9"/>
        <v/>
      </c>
      <c r="Z58" s="178" t="str">
        <f t="shared" si="10"/>
        <v/>
      </c>
      <c r="AA58" s="178" t="str">
        <f t="shared" si="11"/>
        <v/>
      </c>
      <c r="AB58" s="178" t="str">
        <f t="shared" si="12"/>
        <v/>
      </c>
      <c r="AC58" s="178" t="str">
        <f t="shared" si="13"/>
        <v>X</v>
      </c>
      <c r="AD58" s="178" t="str">
        <f t="shared" si="14"/>
        <v/>
      </c>
      <c r="AE58" s="178" t="str">
        <f t="shared" si="15"/>
        <v/>
      </c>
      <c r="AF58" s="178" t="str">
        <f t="shared" si="16"/>
        <v/>
      </c>
      <c r="AG58" s="178" t="str">
        <f t="shared" si="17"/>
        <v/>
      </c>
      <c r="AH58" s="178" t="str">
        <f t="shared" si="18"/>
        <v/>
      </c>
      <c r="AI58" s="178" t="str">
        <f t="shared" si="19"/>
        <v/>
      </c>
      <c r="AJ58" s="178" t="str">
        <f t="shared" si="20"/>
        <v/>
      </c>
      <c r="AK58" s="178" t="str">
        <f t="shared" si="21"/>
        <v/>
      </c>
      <c r="AL58" s="178" t="str">
        <f t="shared" si="22"/>
        <v/>
      </c>
      <c r="AM58" s="178" t="str">
        <f t="shared" si="23"/>
        <v/>
      </c>
      <c r="AN58" s="178" t="str">
        <f t="shared" si="24"/>
        <v/>
      </c>
      <c r="AO58" s="178" t="str">
        <f t="shared" si="25"/>
        <v/>
      </c>
    </row>
    <row r="59" spans="1:41" ht="30" customHeight="1">
      <c r="A59" s="131">
        <f>IF('Risk - Belirleme'!A59=""," ",'Risk - Belirleme'!A59)</f>
        <v>45</v>
      </c>
      <c r="B59" s="125" t="str">
        <f>IF('Risk - Belirleme'!D59=""," ",'Risk - Belirleme'!D59)</f>
        <v>Koşarak veya panik halinde çıkış kapısına yönelen kişinin kapı açılış yönünü bilmemsinden dolayı yaralanması</v>
      </c>
      <c r="C59" s="125" t="str">
        <f>IF('Risk - Belirleme'!E59=""," ",'Risk - Belirleme'!E59)</f>
        <v>Sağlık ve güvenlik</v>
      </c>
      <c r="D59" s="130">
        <f t="shared" si="26"/>
        <v>3</v>
      </c>
      <c r="E59" s="130" t="s">
        <v>150</v>
      </c>
      <c r="F59" s="130">
        <f t="shared" si="0"/>
        <v>3</v>
      </c>
      <c r="G59" s="130" t="s">
        <v>150</v>
      </c>
      <c r="H59" s="130">
        <f t="shared" si="27"/>
        <v>9</v>
      </c>
      <c r="I59" s="176" t="str">
        <f t="shared" si="28"/>
        <v>Orta</v>
      </c>
      <c r="Q59" s="178" t="str">
        <f t="shared" si="1"/>
        <v/>
      </c>
      <c r="R59" s="178" t="str">
        <f t="shared" si="2"/>
        <v/>
      </c>
      <c r="S59" s="178" t="str">
        <f t="shared" si="3"/>
        <v/>
      </c>
      <c r="T59" s="178" t="str">
        <f t="shared" si="4"/>
        <v/>
      </c>
      <c r="U59" s="178" t="str">
        <f t="shared" si="5"/>
        <v/>
      </c>
      <c r="V59" s="178" t="str">
        <f t="shared" si="6"/>
        <v/>
      </c>
      <c r="W59" s="178" t="str">
        <f t="shared" si="7"/>
        <v/>
      </c>
      <c r="X59" s="178" t="str">
        <f t="shared" si="8"/>
        <v/>
      </c>
      <c r="Y59" s="178" t="str">
        <f t="shared" si="9"/>
        <v/>
      </c>
      <c r="Z59" s="178" t="str">
        <f t="shared" si="10"/>
        <v/>
      </c>
      <c r="AA59" s="178" t="str">
        <f t="shared" si="11"/>
        <v/>
      </c>
      <c r="AB59" s="178" t="str">
        <f t="shared" si="12"/>
        <v/>
      </c>
      <c r="AC59" s="178" t="str">
        <f t="shared" si="13"/>
        <v>X</v>
      </c>
      <c r="AD59" s="178" t="str">
        <f t="shared" si="14"/>
        <v/>
      </c>
      <c r="AE59" s="178" t="str">
        <f t="shared" si="15"/>
        <v/>
      </c>
      <c r="AF59" s="178" t="str">
        <f t="shared" si="16"/>
        <v/>
      </c>
      <c r="AG59" s="178" t="str">
        <f t="shared" si="17"/>
        <v/>
      </c>
      <c r="AH59" s="178" t="str">
        <f t="shared" si="18"/>
        <v/>
      </c>
      <c r="AI59" s="178" t="str">
        <f t="shared" si="19"/>
        <v/>
      </c>
      <c r="AJ59" s="178" t="str">
        <f t="shared" si="20"/>
        <v/>
      </c>
      <c r="AK59" s="178" t="str">
        <f t="shared" si="21"/>
        <v/>
      </c>
      <c r="AL59" s="178" t="str">
        <f t="shared" si="22"/>
        <v/>
      </c>
      <c r="AM59" s="178" t="str">
        <f t="shared" si="23"/>
        <v/>
      </c>
      <c r="AN59" s="178" t="str">
        <f t="shared" si="24"/>
        <v/>
      </c>
      <c r="AO59" s="178" t="str">
        <f t="shared" si="25"/>
        <v/>
      </c>
    </row>
    <row r="60" spans="1:41" ht="30" customHeight="1">
      <c r="A60" s="131">
        <f>IF('Risk - Belirleme'!A60=""," ",'Risk - Belirleme'!A60)</f>
        <v>46</v>
      </c>
      <c r="B60" s="125" t="str">
        <f>IF('Risk - Belirleme'!D60=""," ",'Risk - Belirleme'!D60)</f>
        <v>Tezgahlarda temrin parçalarını yapmakla yükümlü olan öğrencinin tezgah hakkında yeterli bilgiye sahip olmadan tezgah başında çalışması sonucu meydana gelebilen kazalar</v>
      </c>
      <c r="C60" s="125" t="str">
        <f>IF('Risk - Belirleme'!E60=""," ",'Risk - Belirleme'!E60)</f>
        <v>Sağlık ve güvenlik</v>
      </c>
      <c r="D60" s="130">
        <f t="shared" si="26"/>
        <v>3</v>
      </c>
      <c r="E60" s="130" t="s">
        <v>150</v>
      </c>
      <c r="F60" s="130">
        <f t="shared" si="0"/>
        <v>3</v>
      </c>
      <c r="G60" s="130" t="s">
        <v>150</v>
      </c>
      <c r="H60" s="130">
        <f t="shared" si="27"/>
        <v>9</v>
      </c>
      <c r="I60" s="176" t="str">
        <f t="shared" si="28"/>
        <v>Orta</v>
      </c>
      <c r="Q60" s="178" t="str">
        <f t="shared" si="1"/>
        <v/>
      </c>
      <c r="R60" s="178" t="str">
        <f t="shared" si="2"/>
        <v/>
      </c>
      <c r="S60" s="178" t="str">
        <f t="shared" si="3"/>
        <v/>
      </c>
      <c r="T60" s="178" t="str">
        <f t="shared" si="4"/>
        <v/>
      </c>
      <c r="U60" s="178" t="str">
        <f t="shared" si="5"/>
        <v/>
      </c>
      <c r="V60" s="178" t="str">
        <f t="shared" si="6"/>
        <v/>
      </c>
      <c r="W60" s="178" t="str">
        <f t="shared" si="7"/>
        <v/>
      </c>
      <c r="X60" s="178" t="str">
        <f t="shared" si="8"/>
        <v/>
      </c>
      <c r="Y60" s="178" t="str">
        <f t="shared" si="9"/>
        <v/>
      </c>
      <c r="Z60" s="178" t="str">
        <f t="shared" si="10"/>
        <v/>
      </c>
      <c r="AA60" s="178" t="str">
        <f t="shared" si="11"/>
        <v/>
      </c>
      <c r="AB60" s="178" t="str">
        <f t="shared" si="12"/>
        <v/>
      </c>
      <c r="AC60" s="178" t="str">
        <f t="shared" si="13"/>
        <v>X</v>
      </c>
      <c r="AD60" s="178" t="str">
        <f t="shared" si="14"/>
        <v/>
      </c>
      <c r="AE60" s="178" t="str">
        <f t="shared" si="15"/>
        <v/>
      </c>
      <c r="AF60" s="178" t="str">
        <f t="shared" si="16"/>
        <v/>
      </c>
      <c r="AG60" s="178" t="str">
        <f t="shared" si="17"/>
        <v/>
      </c>
      <c r="AH60" s="178" t="str">
        <f t="shared" si="18"/>
        <v/>
      </c>
      <c r="AI60" s="178" t="str">
        <f t="shared" si="19"/>
        <v/>
      </c>
      <c r="AJ60" s="178" t="str">
        <f t="shared" si="20"/>
        <v/>
      </c>
      <c r="AK60" s="178" t="str">
        <f t="shared" si="21"/>
        <v/>
      </c>
      <c r="AL60" s="178" t="str">
        <f t="shared" si="22"/>
        <v/>
      </c>
      <c r="AM60" s="178" t="str">
        <f t="shared" si="23"/>
        <v/>
      </c>
      <c r="AN60" s="178" t="str">
        <f t="shared" si="24"/>
        <v/>
      </c>
      <c r="AO60" s="178" t="str">
        <f t="shared" si="25"/>
        <v/>
      </c>
    </row>
    <row r="61" spans="1:41" ht="30" customHeight="1">
      <c r="A61" s="131">
        <f>IF('Risk - Belirleme'!A61=""," ",'Risk - Belirleme'!A61)</f>
        <v>47</v>
      </c>
      <c r="B61" s="125" t="str">
        <f>IF('Risk - Belirleme'!D61=""," ",'Risk - Belirleme'!D61)</f>
        <v xml:space="preserve"> Makine laboratuvarın da yerlerin düz ve parlak fayans döşeme ile kaplanmış olması ve tezgahların çalışmaları  veya diğer yapılan işlemlerin sürekli yağ ile gerçekleştirilyor olması nedeni ile  ayağın kayması sonucu oluşan kazalar </v>
      </c>
      <c r="C61" s="125" t="str">
        <f>IF('Risk - Belirleme'!E61=""," ",'Risk - Belirleme'!E61)</f>
        <v>Sağlık ve güvenlik</v>
      </c>
      <c r="D61" s="130">
        <f t="shared" si="26"/>
        <v>3</v>
      </c>
      <c r="E61" s="130" t="s">
        <v>150</v>
      </c>
      <c r="F61" s="130">
        <f t="shared" si="0"/>
        <v>3</v>
      </c>
      <c r="G61" s="130" t="s">
        <v>150</v>
      </c>
      <c r="H61" s="130">
        <f t="shared" si="27"/>
        <v>9</v>
      </c>
      <c r="I61" s="176" t="str">
        <f t="shared" si="28"/>
        <v>Orta</v>
      </c>
      <c r="Q61" s="178" t="str">
        <f t="shared" si="1"/>
        <v/>
      </c>
      <c r="R61" s="178" t="str">
        <f t="shared" si="2"/>
        <v/>
      </c>
      <c r="S61" s="178" t="str">
        <f t="shared" si="3"/>
        <v/>
      </c>
      <c r="T61" s="178" t="str">
        <f t="shared" si="4"/>
        <v/>
      </c>
      <c r="U61" s="178" t="str">
        <f t="shared" si="5"/>
        <v/>
      </c>
      <c r="V61" s="178" t="str">
        <f t="shared" si="6"/>
        <v/>
      </c>
      <c r="W61" s="178" t="str">
        <f t="shared" si="7"/>
        <v/>
      </c>
      <c r="X61" s="178" t="str">
        <f t="shared" si="8"/>
        <v/>
      </c>
      <c r="Y61" s="178" t="str">
        <f t="shared" si="9"/>
        <v/>
      </c>
      <c r="Z61" s="178" t="str">
        <f t="shared" si="10"/>
        <v/>
      </c>
      <c r="AA61" s="178" t="str">
        <f t="shared" si="11"/>
        <v/>
      </c>
      <c r="AB61" s="178" t="str">
        <f t="shared" si="12"/>
        <v/>
      </c>
      <c r="AC61" s="178" t="str">
        <f t="shared" si="13"/>
        <v>X</v>
      </c>
      <c r="AD61" s="178" t="str">
        <f t="shared" si="14"/>
        <v/>
      </c>
      <c r="AE61" s="178" t="str">
        <f t="shared" si="15"/>
        <v/>
      </c>
      <c r="AF61" s="178" t="str">
        <f t="shared" si="16"/>
        <v/>
      </c>
      <c r="AG61" s="178" t="str">
        <f t="shared" si="17"/>
        <v/>
      </c>
      <c r="AH61" s="178" t="str">
        <f t="shared" si="18"/>
        <v/>
      </c>
      <c r="AI61" s="178" t="str">
        <f t="shared" si="19"/>
        <v/>
      </c>
      <c r="AJ61" s="178" t="str">
        <f t="shared" si="20"/>
        <v/>
      </c>
      <c r="AK61" s="178" t="str">
        <f t="shared" si="21"/>
        <v/>
      </c>
      <c r="AL61" s="178" t="str">
        <f t="shared" si="22"/>
        <v/>
      </c>
      <c r="AM61" s="178" t="str">
        <f t="shared" si="23"/>
        <v/>
      </c>
      <c r="AN61" s="178" t="str">
        <f t="shared" si="24"/>
        <v/>
      </c>
      <c r="AO61" s="178" t="str">
        <f t="shared" si="25"/>
        <v/>
      </c>
    </row>
    <row r="62" spans="1:41" ht="30" customHeight="1">
      <c r="A62" s="131">
        <f>IF('Risk - Belirleme'!A62=""," ",'Risk - Belirleme'!A62)</f>
        <v>48</v>
      </c>
      <c r="B62" s="125" t="str">
        <f>IF('Risk - Belirleme'!D62=""," ",'Risk - Belirleme'!D62)</f>
        <v>Laboratuvarda meydana gelebilecek kazlarda en erken müdahele için ulaşılabilecek telefon numaralarının bulunmaması</v>
      </c>
      <c r="C62" s="125" t="str">
        <f>IF('Risk - Belirleme'!E62=""," ",'Risk - Belirleme'!E62)</f>
        <v>Sağlık ve güvenlik</v>
      </c>
      <c r="D62" s="130">
        <f t="shared" si="26"/>
        <v>3</v>
      </c>
      <c r="E62" s="130" t="s">
        <v>150</v>
      </c>
      <c r="F62" s="130">
        <f t="shared" si="0"/>
        <v>3</v>
      </c>
      <c r="G62" s="130" t="s">
        <v>150</v>
      </c>
      <c r="H62" s="130">
        <f t="shared" si="27"/>
        <v>9</v>
      </c>
      <c r="I62" s="176" t="str">
        <f t="shared" si="28"/>
        <v>Orta</v>
      </c>
      <c r="Q62" s="178" t="str">
        <f t="shared" si="1"/>
        <v/>
      </c>
      <c r="R62" s="178" t="str">
        <f t="shared" si="2"/>
        <v/>
      </c>
      <c r="S62" s="178" t="str">
        <f t="shared" si="3"/>
        <v/>
      </c>
      <c r="T62" s="178" t="str">
        <f t="shared" si="4"/>
        <v/>
      </c>
      <c r="U62" s="178" t="str">
        <f t="shared" si="5"/>
        <v/>
      </c>
      <c r="V62" s="178" t="str">
        <f t="shared" si="6"/>
        <v/>
      </c>
      <c r="W62" s="178" t="str">
        <f t="shared" si="7"/>
        <v/>
      </c>
      <c r="X62" s="178" t="str">
        <f t="shared" si="8"/>
        <v/>
      </c>
      <c r="Y62" s="178" t="str">
        <f t="shared" si="9"/>
        <v/>
      </c>
      <c r="Z62" s="178" t="str">
        <f t="shared" si="10"/>
        <v/>
      </c>
      <c r="AA62" s="178" t="str">
        <f t="shared" si="11"/>
        <v/>
      </c>
      <c r="AB62" s="178" t="str">
        <f t="shared" si="12"/>
        <v/>
      </c>
      <c r="AC62" s="178" t="str">
        <f t="shared" si="13"/>
        <v>X</v>
      </c>
      <c r="AD62" s="178" t="str">
        <f t="shared" si="14"/>
        <v/>
      </c>
      <c r="AE62" s="178" t="str">
        <f t="shared" si="15"/>
        <v/>
      </c>
      <c r="AF62" s="178" t="str">
        <f t="shared" si="16"/>
        <v/>
      </c>
      <c r="AG62" s="178" t="str">
        <f t="shared" si="17"/>
        <v/>
      </c>
      <c r="AH62" s="178" t="str">
        <f t="shared" si="18"/>
        <v/>
      </c>
      <c r="AI62" s="178" t="str">
        <f t="shared" si="19"/>
        <v/>
      </c>
      <c r="AJ62" s="178" t="str">
        <f t="shared" si="20"/>
        <v/>
      </c>
      <c r="AK62" s="178" t="str">
        <f t="shared" si="21"/>
        <v/>
      </c>
      <c r="AL62" s="178" t="str">
        <f t="shared" si="22"/>
        <v/>
      </c>
      <c r="AM62" s="178" t="str">
        <f t="shared" si="23"/>
        <v/>
      </c>
      <c r="AN62" s="178" t="str">
        <f t="shared" si="24"/>
        <v/>
      </c>
      <c r="AO62" s="178" t="str">
        <f t="shared" si="25"/>
        <v/>
      </c>
    </row>
    <row r="63" spans="1:41" ht="30" customHeight="1">
      <c r="A63" s="131">
        <f>IF('Risk - Belirleme'!A63=""," ",'Risk - Belirleme'!A63)</f>
        <v>49</v>
      </c>
      <c r="B63" s="125" t="str">
        <f>IF('Risk - Belirleme'!D63=""," ",'Risk - Belirleme'!D63)</f>
        <v xml:space="preserve">Fakülteye tekerlekli sandalye ile gelen kişinin fakülteye yardım almadan girişinin imkansız olması </v>
      </c>
      <c r="C63" s="125" t="str">
        <f>IF('Risk - Belirleme'!E63=""," ",'Risk - Belirleme'!E63)</f>
        <v>Sağlık ve güvenlik</v>
      </c>
      <c r="D63" s="130">
        <f t="shared" si="26"/>
        <v>3</v>
      </c>
      <c r="E63" s="130" t="s">
        <v>150</v>
      </c>
      <c r="F63" s="130">
        <f t="shared" si="0"/>
        <v>3</v>
      </c>
      <c r="G63" s="130" t="s">
        <v>150</v>
      </c>
      <c r="H63" s="130">
        <f t="shared" si="27"/>
        <v>9</v>
      </c>
      <c r="I63" s="176" t="str">
        <f t="shared" si="28"/>
        <v>Orta</v>
      </c>
      <c r="Q63" s="178" t="str">
        <f t="shared" si="1"/>
        <v/>
      </c>
      <c r="R63" s="178" t="str">
        <f t="shared" si="2"/>
        <v/>
      </c>
      <c r="S63" s="178" t="str">
        <f t="shared" si="3"/>
        <v/>
      </c>
      <c r="T63" s="178" t="str">
        <f t="shared" si="4"/>
        <v/>
      </c>
      <c r="U63" s="178" t="str">
        <f t="shared" si="5"/>
        <v/>
      </c>
      <c r="V63" s="178" t="str">
        <f t="shared" si="6"/>
        <v/>
      </c>
      <c r="W63" s="178" t="str">
        <f t="shared" si="7"/>
        <v/>
      </c>
      <c r="X63" s="178" t="str">
        <f t="shared" si="8"/>
        <v/>
      </c>
      <c r="Y63" s="178" t="str">
        <f t="shared" si="9"/>
        <v/>
      </c>
      <c r="Z63" s="178" t="str">
        <f t="shared" si="10"/>
        <v/>
      </c>
      <c r="AA63" s="178" t="str">
        <f t="shared" si="11"/>
        <v/>
      </c>
      <c r="AB63" s="178" t="str">
        <f t="shared" si="12"/>
        <v/>
      </c>
      <c r="AC63" s="178" t="str">
        <f t="shared" si="13"/>
        <v>X</v>
      </c>
      <c r="AD63" s="178" t="str">
        <f t="shared" si="14"/>
        <v/>
      </c>
      <c r="AE63" s="178" t="str">
        <f t="shared" si="15"/>
        <v/>
      </c>
      <c r="AF63" s="178" t="str">
        <f t="shared" si="16"/>
        <v/>
      </c>
      <c r="AG63" s="178" t="str">
        <f t="shared" si="17"/>
        <v/>
      </c>
      <c r="AH63" s="178" t="str">
        <f t="shared" si="18"/>
        <v/>
      </c>
      <c r="AI63" s="178" t="str">
        <f t="shared" si="19"/>
        <v/>
      </c>
      <c r="AJ63" s="178" t="str">
        <f t="shared" si="20"/>
        <v/>
      </c>
      <c r="AK63" s="178" t="str">
        <f t="shared" si="21"/>
        <v/>
      </c>
      <c r="AL63" s="178" t="str">
        <f t="shared" si="22"/>
        <v/>
      </c>
      <c r="AM63" s="178" t="str">
        <f t="shared" si="23"/>
        <v/>
      </c>
      <c r="AN63" s="178" t="str">
        <f t="shared" si="24"/>
        <v/>
      </c>
      <c r="AO63" s="178" t="str">
        <f t="shared" si="25"/>
        <v/>
      </c>
    </row>
    <row r="64" spans="1:41" ht="30" customHeight="1">
      <c r="A64" s="131">
        <f>IF('Risk - Belirleme'!A64=""," ",'Risk - Belirleme'!A64)</f>
        <v>50</v>
      </c>
      <c r="B64" s="125" t="str">
        <f>IF('Risk - Belirleme'!D64=""," ",'Risk - Belirleme'!D64)</f>
        <v>Asansörün yük kapasitesinin aşılması durumunda meydana gelebilecek kazalar</v>
      </c>
      <c r="C64" s="125" t="str">
        <f>IF('Risk - Belirleme'!E64=""," ",'Risk - Belirleme'!E64)</f>
        <v>Sağlık ve güvenlik</v>
      </c>
      <c r="D64" s="130">
        <f t="shared" si="26"/>
        <v>3</v>
      </c>
      <c r="E64" s="130" t="s">
        <v>150</v>
      </c>
      <c r="F64" s="130">
        <f t="shared" si="0"/>
        <v>3</v>
      </c>
      <c r="G64" s="130" t="s">
        <v>150</v>
      </c>
      <c r="H64" s="130">
        <f t="shared" si="27"/>
        <v>9</v>
      </c>
      <c r="I64" s="176" t="str">
        <f t="shared" si="28"/>
        <v>Orta</v>
      </c>
      <c r="Q64" s="178" t="str">
        <f t="shared" si="1"/>
        <v/>
      </c>
      <c r="R64" s="178" t="str">
        <f t="shared" si="2"/>
        <v/>
      </c>
      <c r="S64" s="178" t="str">
        <f t="shared" si="3"/>
        <v/>
      </c>
      <c r="T64" s="178" t="str">
        <f t="shared" si="4"/>
        <v/>
      </c>
      <c r="U64" s="178" t="str">
        <f t="shared" si="5"/>
        <v/>
      </c>
      <c r="V64" s="178" t="str">
        <f t="shared" si="6"/>
        <v/>
      </c>
      <c r="W64" s="178" t="str">
        <f t="shared" si="7"/>
        <v/>
      </c>
      <c r="X64" s="178" t="str">
        <f t="shared" si="8"/>
        <v/>
      </c>
      <c r="Y64" s="178" t="str">
        <f t="shared" si="9"/>
        <v/>
      </c>
      <c r="Z64" s="178" t="str">
        <f t="shared" si="10"/>
        <v/>
      </c>
      <c r="AA64" s="178" t="str">
        <f t="shared" si="11"/>
        <v/>
      </c>
      <c r="AB64" s="178" t="str">
        <f t="shared" si="12"/>
        <v/>
      </c>
      <c r="AC64" s="178" t="str">
        <f t="shared" si="13"/>
        <v>X</v>
      </c>
      <c r="AD64" s="178" t="str">
        <f t="shared" si="14"/>
        <v/>
      </c>
      <c r="AE64" s="178" t="str">
        <f t="shared" si="15"/>
        <v/>
      </c>
      <c r="AF64" s="178" t="str">
        <f t="shared" si="16"/>
        <v/>
      </c>
      <c r="AG64" s="178" t="str">
        <f t="shared" si="17"/>
        <v/>
      </c>
      <c r="AH64" s="178" t="str">
        <f t="shared" si="18"/>
        <v/>
      </c>
      <c r="AI64" s="178" t="str">
        <f t="shared" si="19"/>
        <v/>
      </c>
      <c r="AJ64" s="178" t="str">
        <f t="shared" si="20"/>
        <v/>
      </c>
      <c r="AK64" s="178" t="str">
        <f t="shared" si="21"/>
        <v/>
      </c>
      <c r="AL64" s="178" t="str">
        <f t="shared" si="22"/>
        <v/>
      </c>
      <c r="AM64" s="178" t="str">
        <f t="shared" si="23"/>
        <v/>
      </c>
      <c r="AN64" s="178" t="str">
        <f t="shared" si="24"/>
        <v/>
      </c>
      <c r="AO64" s="178" t="str">
        <f t="shared" si="25"/>
        <v/>
      </c>
    </row>
    <row r="65" spans="1:41" ht="30" customHeight="1">
      <c r="A65" s="131">
        <f>IF('Risk - Belirleme'!A65=""," ",'Risk - Belirleme'!A65)</f>
        <v>51</v>
      </c>
      <c r="B65" s="125" t="str">
        <f>IF('Risk - Belirleme'!D65=""," ",'Risk - Belirleme'!D65)</f>
        <v>A ve B blokları arasında geçiş yapan kişilerin yol kenarına park eden araçlar ile otoparka giriş veya çıkış yapan araçların arasından yürüyor olması</v>
      </c>
      <c r="C65" s="125" t="str">
        <f>IF('Risk - Belirleme'!E65=""," ",'Risk - Belirleme'!E65)</f>
        <v>Sağlık ve güvenlik</v>
      </c>
      <c r="D65" s="130">
        <f t="shared" si="26"/>
        <v>3</v>
      </c>
      <c r="E65" s="130" t="s">
        <v>150</v>
      </c>
      <c r="F65" s="130">
        <f t="shared" si="0"/>
        <v>3</v>
      </c>
      <c r="G65" s="130" t="s">
        <v>150</v>
      </c>
      <c r="H65" s="130">
        <f t="shared" si="27"/>
        <v>9</v>
      </c>
      <c r="I65" s="176" t="str">
        <f t="shared" si="28"/>
        <v>Orta</v>
      </c>
      <c r="Q65" s="178" t="str">
        <f t="shared" si="1"/>
        <v/>
      </c>
      <c r="R65" s="178" t="str">
        <f t="shared" si="2"/>
        <v/>
      </c>
      <c r="S65" s="178" t="str">
        <f t="shared" si="3"/>
        <v/>
      </c>
      <c r="T65" s="178" t="str">
        <f t="shared" si="4"/>
        <v/>
      </c>
      <c r="U65" s="178" t="str">
        <f t="shared" si="5"/>
        <v/>
      </c>
      <c r="V65" s="178" t="str">
        <f t="shared" si="6"/>
        <v/>
      </c>
      <c r="W65" s="178" t="str">
        <f t="shared" si="7"/>
        <v/>
      </c>
      <c r="X65" s="178" t="str">
        <f t="shared" si="8"/>
        <v/>
      </c>
      <c r="Y65" s="178" t="str">
        <f t="shared" si="9"/>
        <v/>
      </c>
      <c r="Z65" s="178" t="str">
        <f t="shared" si="10"/>
        <v/>
      </c>
      <c r="AA65" s="178" t="str">
        <f t="shared" si="11"/>
        <v/>
      </c>
      <c r="AB65" s="178" t="str">
        <f t="shared" si="12"/>
        <v/>
      </c>
      <c r="AC65" s="178" t="str">
        <f t="shared" si="13"/>
        <v>X</v>
      </c>
      <c r="AD65" s="178" t="str">
        <f t="shared" si="14"/>
        <v/>
      </c>
      <c r="AE65" s="178" t="str">
        <f t="shared" si="15"/>
        <v/>
      </c>
      <c r="AF65" s="178" t="str">
        <f t="shared" si="16"/>
        <v/>
      </c>
      <c r="AG65" s="178" t="str">
        <f t="shared" si="17"/>
        <v/>
      </c>
      <c r="AH65" s="178" t="str">
        <f t="shared" si="18"/>
        <v/>
      </c>
      <c r="AI65" s="178" t="str">
        <f t="shared" si="19"/>
        <v/>
      </c>
      <c r="AJ65" s="178" t="str">
        <f t="shared" si="20"/>
        <v/>
      </c>
      <c r="AK65" s="178" t="str">
        <f t="shared" si="21"/>
        <v/>
      </c>
      <c r="AL65" s="178" t="str">
        <f t="shared" si="22"/>
        <v/>
      </c>
      <c r="AM65" s="178" t="str">
        <f t="shared" si="23"/>
        <v/>
      </c>
      <c r="AN65" s="178" t="str">
        <f t="shared" si="24"/>
        <v/>
      </c>
      <c r="AO65" s="178" t="str">
        <f t="shared" si="25"/>
        <v/>
      </c>
    </row>
    <row r="66" spans="1:41" ht="30" customHeight="1">
      <c r="A66" s="131">
        <f>IF('Risk - Belirleme'!A66=""," ",'Risk - Belirleme'!A66)</f>
        <v>52</v>
      </c>
      <c r="B66" s="125" t="str">
        <f>IF('Risk - Belirleme'!D66=""," ",'Risk - Belirleme'!D66)</f>
        <v>Fakültemize misafir olarak gelen kişilerin üzerinde görünür bir yaerde misafir veya ziyaretçi kartının olmaması nedeni  ile tanınamaması sonucu meydana gelebilecek tehlikelerin önlenememesi</v>
      </c>
      <c r="C66" s="125" t="str">
        <f>IF('Risk - Belirleme'!E66=""," ",'Risk - Belirleme'!E66)</f>
        <v>Sağlık ve güvenlik</v>
      </c>
      <c r="D66" s="130">
        <f t="shared" si="26"/>
        <v>4</v>
      </c>
      <c r="E66" s="130" t="s">
        <v>149</v>
      </c>
      <c r="F66" s="130">
        <f t="shared" si="0"/>
        <v>3</v>
      </c>
      <c r="G66" s="130" t="s">
        <v>150</v>
      </c>
      <c r="H66" s="130">
        <f t="shared" si="27"/>
        <v>12</v>
      </c>
      <c r="I66" s="176" t="str">
        <f t="shared" si="28"/>
        <v>Yüksek</v>
      </c>
      <c r="Q66" s="178" t="str">
        <f t="shared" si="1"/>
        <v/>
      </c>
      <c r="R66" s="178" t="str">
        <f t="shared" si="2"/>
        <v/>
      </c>
      <c r="S66" s="178" t="str">
        <f t="shared" si="3"/>
        <v/>
      </c>
      <c r="T66" s="178" t="str">
        <f t="shared" si="4"/>
        <v/>
      </c>
      <c r="U66" s="178" t="str">
        <f t="shared" si="5"/>
        <v/>
      </c>
      <c r="V66" s="178" t="str">
        <f t="shared" si="6"/>
        <v/>
      </c>
      <c r="W66" s="178" t="str">
        <f t="shared" si="7"/>
        <v/>
      </c>
      <c r="X66" s="178" t="str">
        <f t="shared" si="8"/>
        <v/>
      </c>
      <c r="Y66" s="178" t="str">
        <f t="shared" si="9"/>
        <v/>
      </c>
      <c r="Z66" s="178" t="str">
        <f t="shared" si="10"/>
        <v/>
      </c>
      <c r="AA66" s="178" t="str">
        <f t="shared" si="11"/>
        <v/>
      </c>
      <c r="AB66" s="178" t="str">
        <f t="shared" si="12"/>
        <v/>
      </c>
      <c r="AC66" s="178" t="str">
        <f t="shared" si="13"/>
        <v/>
      </c>
      <c r="AD66" s="178" t="str">
        <f t="shared" si="14"/>
        <v/>
      </c>
      <c r="AE66" s="178" t="str">
        <f t="shared" si="15"/>
        <v/>
      </c>
      <c r="AF66" s="178" t="str">
        <f t="shared" si="16"/>
        <v/>
      </c>
      <c r="AG66" s="178" t="str">
        <f t="shared" si="17"/>
        <v/>
      </c>
      <c r="AH66" s="178" t="str">
        <f t="shared" si="18"/>
        <v>X</v>
      </c>
      <c r="AI66" s="178" t="str">
        <f t="shared" si="19"/>
        <v/>
      </c>
      <c r="AJ66" s="178" t="str">
        <f t="shared" si="20"/>
        <v/>
      </c>
      <c r="AK66" s="178" t="str">
        <f t="shared" si="21"/>
        <v/>
      </c>
      <c r="AL66" s="178" t="str">
        <f t="shared" si="22"/>
        <v/>
      </c>
      <c r="AM66" s="178" t="str">
        <f t="shared" si="23"/>
        <v/>
      </c>
      <c r="AN66" s="178" t="str">
        <f t="shared" si="24"/>
        <v/>
      </c>
      <c r="AO66" s="178" t="str">
        <f t="shared" si="25"/>
        <v/>
      </c>
    </row>
    <row r="67" spans="1:41" ht="30" customHeight="1">
      <c r="A67" s="131">
        <f>IF('Risk - Belirleme'!A67=""," ",'Risk - Belirleme'!A67)</f>
        <v>53</v>
      </c>
      <c r="B67" s="125" t="str">
        <f>IF('Risk - Belirleme'!D67=""," ",'Risk - Belirleme'!D67)</f>
        <v>Pnömatik laboratuvarında öğrencilerin elektrik çarpmasına maruz kalması</v>
      </c>
      <c r="C67" s="125" t="str">
        <f>IF('Risk - Belirleme'!E67=""," ",'Risk - Belirleme'!E67)</f>
        <v>Sağlık ve güvenlik</v>
      </c>
      <c r="D67" s="130">
        <f t="shared" si="26"/>
        <v>5</v>
      </c>
      <c r="E67" s="130" t="s">
        <v>148</v>
      </c>
      <c r="F67" s="130">
        <f t="shared" si="0"/>
        <v>5</v>
      </c>
      <c r="G67" s="130" t="s">
        <v>426</v>
      </c>
      <c r="H67" s="130">
        <f t="shared" si="27"/>
        <v>25</v>
      </c>
      <c r="I67" s="176" t="str">
        <f t="shared" si="28"/>
        <v>Çok Yüksek</v>
      </c>
      <c r="Q67" s="178" t="str">
        <f t="shared" si="1"/>
        <v/>
      </c>
      <c r="R67" s="178" t="str">
        <f t="shared" si="2"/>
        <v/>
      </c>
      <c r="S67" s="178" t="str">
        <f t="shared" si="3"/>
        <v/>
      </c>
      <c r="T67" s="178" t="str">
        <f t="shared" si="4"/>
        <v/>
      </c>
      <c r="U67" s="178" t="str">
        <f t="shared" si="5"/>
        <v/>
      </c>
      <c r="V67" s="178" t="str">
        <f t="shared" si="6"/>
        <v/>
      </c>
      <c r="W67" s="178" t="str">
        <f t="shared" si="7"/>
        <v/>
      </c>
      <c r="X67" s="178" t="str">
        <f t="shared" si="8"/>
        <v/>
      </c>
      <c r="Y67" s="178" t="str">
        <f t="shared" si="9"/>
        <v/>
      </c>
      <c r="Z67" s="178" t="str">
        <f t="shared" si="10"/>
        <v/>
      </c>
      <c r="AA67" s="178" t="str">
        <f t="shared" si="11"/>
        <v/>
      </c>
      <c r="AB67" s="178" t="str">
        <f t="shared" si="12"/>
        <v/>
      </c>
      <c r="AC67" s="178" t="str">
        <f t="shared" si="13"/>
        <v/>
      </c>
      <c r="AD67" s="178" t="str">
        <f t="shared" si="14"/>
        <v/>
      </c>
      <c r="AE67" s="178" t="str">
        <f t="shared" si="15"/>
        <v/>
      </c>
      <c r="AF67" s="178" t="str">
        <f t="shared" si="16"/>
        <v/>
      </c>
      <c r="AG67" s="178" t="str">
        <f t="shared" si="17"/>
        <v/>
      </c>
      <c r="AH67" s="178" t="str">
        <f t="shared" si="18"/>
        <v/>
      </c>
      <c r="AI67" s="178" t="str">
        <f t="shared" si="19"/>
        <v/>
      </c>
      <c r="AJ67" s="178" t="str">
        <f t="shared" si="20"/>
        <v/>
      </c>
      <c r="AK67" s="178" t="str">
        <f t="shared" si="21"/>
        <v/>
      </c>
      <c r="AL67" s="178" t="str">
        <f t="shared" si="22"/>
        <v/>
      </c>
      <c r="AM67" s="178" t="str">
        <f t="shared" si="23"/>
        <v/>
      </c>
      <c r="AN67" s="178" t="str">
        <f t="shared" si="24"/>
        <v/>
      </c>
      <c r="AO67" s="178" t="str">
        <f t="shared" si="25"/>
        <v>X</v>
      </c>
    </row>
    <row r="68" spans="1:41" ht="30" customHeight="1">
      <c r="A68" s="131">
        <f>IF('Risk - Belirleme'!A68=""," ",'Risk - Belirleme'!A68)</f>
        <v>54</v>
      </c>
      <c r="B68" s="125" t="str">
        <f>IF('Risk - Belirleme'!D68=""," ",'Risk - Belirleme'!D68)</f>
        <v xml:space="preserve"> Otomasyon sıralama setinde öğrencilerin elektrik çarpmasına maruz kalması</v>
      </c>
      <c r="C68" s="125" t="str">
        <f>IF('Risk - Belirleme'!E68=""," ",'Risk - Belirleme'!E68)</f>
        <v>Sağlık ve güvenlik</v>
      </c>
      <c r="D68" s="130">
        <f t="shared" si="26"/>
        <v>4</v>
      </c>
      <c r="E68" s="130" t="s">
        <v>149</v>
      </c>
      <c r="F68" s="130">
        <f t="shared" si="0"/>
        <v>4</v>
      </c>
      <c r="G68" s="130" t="s">
        <v>428</v>
      </c>
      <c r="H68" s="130">
        <f t="shared" si="27"/>
        <v>16</v>
      </c>
      <c r="I68" s="176" t="str">
        <f t="shared" si="28"/>
        <v>Çok Yüksek</v>
      </c>
      <c r="Q68" s="178" t="str">
        <f t="shared" si="1"/>
        <v/>
      </c>
      <c r="R68" s="178" t="str">
        <f t="shared" si="2"/>
        <v/>
      </c>
      <c r="S68" s="178" t="str">
        <f t="shared" si="3"/>
        <v/>
      </c>
      <c r="T68" s="178" t="str">
        <f t="shared" si="4"/>
        <v/>
      </c>
      <c r="U68" s="178" t="str">
        <f t="shared" si="5"/>
        <v/>
      </c>
      <c r="V68" s="178" t="str">
        <f t="shared" si="6"/>
        <v/>
      </c>
      <c r="W68" s="178" t="str">
        <f t="shared" si="7"/>
        <v/>
      </c>
      <c r="X68" s="178" t="str">
        <f t="shared" si="8"/>
        <v/>
      </c>
      <c r="Y68" s="178" t="str">
        <f t="shared" si="9"/>
        <v/>
      </c>
      <c r="Z68" s="178" t="str">
        <f t="shared" si="10"/>
        <v/>
      </c>
      <c r="AA68" s="178" t="str">
        <f t="shared" si="11"/>
        <v/>
      </c>
      <c r="AB68" s="178" t="str">
        <f t="shared" si="12"/>
        <v/>
      </c>
      <c r="AC68" s="178" t="str">
        <f t="shared" si="13"/>
        <v/>
      </c>
      <c r="AD68" s="178" t="str">
        <f t="shared" si="14"/>
        <v/>
      </c>
      <c r="AE68" s="178" t="str">
        <f t="shared" si="15"/>
        <v/>
      </c>
      <c r="AF68" s="178" t="str">
        <f t="shared" si="16"/>
        <v/>
      </c>
      <c r="AG68" s="178" t="str">
        <f t="shared" si="17"/>
        <v/>
      </c>
      <c r="AH68" s="178" t="str">
        <f t="shared" si="18"/>
        <v/>
      </c>
      <c r="AI68" s="178" t="str">
        <f t="shared" si="19"/>
        <v>X</v>
      </c>
      <c r="AJ68" s="178" t="str">
        <f t="shared" si="20"/>
        <v/>
      </c>
      <c r="AK68" s="178" t="str">
        <f t="shared" si="21"/>
        <v/>
      </c>
      <c r="AL68" s="178" t="str">
        <f t="shared" si="22"/>
        <v/>
      </c>
      <c r="AM68" s="178" t="str">
        <f t="shared" si="23"/>
        <v/>
      </c>
      <c r="AN68" s="178" t="str">
        <f t="shared" si="24"/>
        <v/>
      </c>
      <c r="AO68" s="178" t="str">
        <f t="shared" si="25"/>
        <v/>
      </c>
    </row>
    <row r="69" spans="1:41" ht="30" customHeight="1">
      <c r="A69" s="131">
        <f>IF('Risk - Belirleme'!A69=""," ",'Risk - Belirleme'!A69)</f>
        <v>55</v>
      </c>
      <c r="B69" s="125" t="str">
        <f>IF('Risk - Belirleme'!D69=""," ",'Risk - Belirleme'!D69)</f>
        <v>Açıkta kalan hortumların basınç etkisiyle öğrenciye çarpması</v>
      </c>
      <c r="C69" s="125" t="str">
        <f>IF('Risk - Belirleme'!E69=""," ",'Risk - Belirleme'!E69)</f>
        <v>Sağlık ve güvenlik</v>
      </c>
      <c r="D69" s="130">
        <f t="shared" si="26"/>
        <v>2</v>
      </c>
      <c r="E69" s="130" t="s">
        <v>427</v>
      </c>
      <c r="F69" s="130">
        <f t="shared" si="0"/>
        <v>2</v>
      </c>
      <c r="G69" s="130" t="s">
        <v>151</v>
      </c>
      <c r="H69" s="130">
        <f t="shared" si="27"/>
        <v>4</v>
      </c>
      <c r="I69" s="176" t="str">
        <f t="shared" si="28"/>
        <v>Düşük</v>
      </c>
      <c r="Q69" s="178" t="str">
        <f t="shared" si="1"/>
        <v/>
      </c>
      <c r="R69" s="178" t="str">
        <f t="shared" si="2"/>
        <v/>
      </c>
      <c r="S69" s="178" t="str">
        <f t="shared" si="3"/>
        <v/>
      </c>
      <c r="T69" s="178" t="str">
        <f t="shared" si="4"/>
        <v/>
      </c>
      <c r="U69" s="178" t="str">
        <f t="shared" si="5"/>
        <v/>
      </c>
      <c r="V69" s="178" t="str">
        <f t="shared" si="6"/>
        <v/>
      </c>
      <c r="W69" s="178" t="str">
        <f t="shared" si="7"/>
        <v>X</v>
      </c>
      <c r="X69" s="178" t="str">
        <f t="shared" si="8"/>
        <v/>
      </c>
      <c r="Y69" s="178" t="str">
        <f t="shared" si="9"/>
        <v/>
      </c>
      <c r="Z69" s="178" t="str">
        <f t="shared" si="10"/>
        <v/>
      </c>
      <c r="AA69" s="178" t="str">
        <f t="shared" si="11"/>
        <v/>
      </c>
      <c r="AB69" s="178" t="str">
        <f t="shared" si="12"/>
        <v/>
      </c>
      <c r="AC69" s="178" t="str">
        <f t="shared" si="13"/>
        <v/>
      </c>
      <c r="AD69" s="178" t="str">
        <f t="shared" si="14"/>
        <v/>
      </c>
      <c r="AE69" s="178" t="str">
        <f t="shared" si="15"/>
        <v/>
      </c>
      <c r="AF69" s="178" t="str">
        <f t="shared" si="16"/>
        <v/>
      </c>
      <c r="AG69" s="178" t="str">
        <f t="shared" si="17"/>
        <v/>
      </c>
      <c r="AH69" s="178" t="str">
        <f t="shared" si="18"/>
        <v/>
      </c>
      <c r="AI69" s="178" t="str">
        <f t="shared" si="19"/>
        <v/>
      </c>
      <c r="AJ69" s="178" t="str">
        <f t="shared" si="20"/>
        <v/>
      </c>
      <c r="AK69" s="178" t="str">
        <f t="shared" si="21"/>
        <v/>
      </c>
      <c r="AL69" s="178" t="str">
        <f t="shared" si="22"/>
        <v/>
      </c>
      <c r="AM69" s="178" t="str">
        <f t="shared" si="23"/>
        <v/>
      </c>
      <c r="AN69" s="178" t="str">
        <f t="shared" si="24"/>
        <v/>
      </c>
      <c r="AO69" s="178" t="str">
        <f t="shared" si="25"/>
        <v/>
      </c>
    </row>
    <row r="70" spans="1:41" ht="30" customHeight="1">
      <c r="A70" s="131">
        <f>IF('Risk - Belirleme'!A70=""," ",'Risk - Belirleme'!A70)</f>
        <v>56</v>
      </c>
      <c r="B70" s="125" t="str">
        <f>IF('Risk - Belirleme'!D70=""," ",'Risk - Belirleme'!D70)</f>
        <v>Hortumların tam oturtulmadığından dolayı hidrolik yağ basıncıyla etrafa savrulması sonucu öğrencilere çarpması</v>
      </c>
      <c r="C70" s="125" t="str">
        <f>IF('Risk - Belirleme'!E70=""," ",'Risk - Belirleme'!E70)</f>
        <v>Sağlık ve güvenlik</v>
      </c>
      <c r="D70" s="130">
        <f t="shared" si="26"/>
        <v>2</v>
      </c>
      <c r="E70" s="130" t="s">
        <v>427</v>
      </c>
      <c r="F70" s="130">
        <f t="shared" si="0"/>
        <v>2</v>
      </c>
      <c r="G70" s="130" t="s">
        <v>151</v>
      </c>
      <c r="H70" s="130">
        <f t="shared" si="27"/>
        <v>4</v>
      </c>
      <c r="I70" s="176" t="str">
        <f t="shared" si="28"/>
        <v>Düşük</v>
      </c>
      <c r="Q70" s="178" t="str">
        <f t="shared" si="1"/>
        <v/>
      </c>
      <c r="R70" s="178" t="str">
        <f t="shared" si="2"/>
        <v/>
      </c>
      <c r="S70" s="178" t="str">
        <f t="shared" si="3"/>
        <v/>
      </c>
      <c r="T70" s="178" t="str">
        <f t="shared" si="4"/>
        <v/>
      </c>
      <c r="U70" s="178" t="str">
        <f t="shared" si="5"/>
        <v/>
      </c>
      <c r="V70" s="178" t="str">
        <f t="shared" si="6"/>
        <v/>
      </c>
      <c r="W70" s="178" t="str">
        <f t="shared" si="7"/>
        <v>X</v>
      </c>
      <c r="X70" s="178" t="str">
        <f t="shared" si="8"/>
        <v/>
      </c>
      <c r="Y70" s="178" t="str">
        <f t="shared" si="9"/>
        <v/>
      </c>
      <c r="Z70" s="178" t="str">
        <f t="shared" si="10"/>
        <v/>
      </c>
      <c r="AA70" s="178" t="str">
        <f t="shared" si="11"/>
        <v/>
      </c>
      <c r="AB70" s="178" t="str">
        <f t="shared" si="12"/>
        <v/>
      </c>
      <c r="AC70" s="178" t="str">
        <f t="shared" si="13"/>
        <v/>
      </c>
      <c r="AD70" s="178" t="str">
        <f t="shared" si="14"/>
        <v/>
      </c>
      <c r="AE70" s="178" t="str">
        <f t="shared" si="15"/>
        <v/>
      </c>
      <c r="AF70" s="178" t="str">
        <f t="shared" si="16"/>
        <v/>
      </c>
      <c r="AG70" s="178" t="str">
        <f t="shared" si="17"/>
        <v/>
      </c>
      <c r="AH70" s="178" t="str">
        <f t="shared" si="18"/>
        <v/>
      </c>
      <c r="AI70" s="178" t="str">
        <f t="shared" si="19"/>
        <v/>
      </c>
      <c r="AJ70" s="178" t="str">
        <f t="shared" si="20"/>
        <v/>
      </c>
      <c r="AK70" s="178" t="str">
        <f t="shared" si="21"/>
        <v/>
      </c>
      <c r="AL70" s="178" t="str">
        <f t="shared" si="22"/>
        <v/>
      </c>
      <c r="AM70" s="178" t="str">
        <f t="shared" si="23"/>
        <v/>
      </c>
      <c r="AN70" s="178" t="str">
        <f t="shared" si="24"/>
        <v/>
      </c>
      <c r="AO70" s="178" t="str">
        <f t="shared" si="25"/>
        <v/>
      </c>
    </row>
    <row r="71" spans="1:41" ht="30" customHeight="1">
      <c r="A71" s="131">
        <f>IF('Risk - Belirleme'!A71=""," ",'Risk - Belirleme'!A71)</f>
        <v>57</v>
      </c>
      <c r="B71" s="125" t="str">
        <f>IF('Risk - Belirleme'!D71=""," ",'Risk - Belirleme'!D71)</f>
        <v>Tam olarak bağlanmayan elemanların düşerek uzuvlara zarar vermesi</v>
      </c>
      <c r="C71" s="125" t="str">
        <f>IF('Risk - Belirleme'!E71=""," ",'Risk - Belirleme'!E71)</f>
        <v>Sağlık ve güvenlik</v>
      </c>
      <c r="D71" s="130">
        <f t="shared" si="26"/>
        <v>2</v>
      </c>
      <c r="E71" s="130" t="s">
        <v>427</v>
      </c>
      <c r="F71" s="130">
        <f t="shared" si="0"/>
        <v>2</v>
      </c>
      <c r="G71" s="130" t="s">
        <v>151</v>
      </c>
      <c r="H71" s="130">
        <f t="shared" si="27"/>
        <v>4</v>
      </c>
      <c r="I71" s="176" t="str">
        <f t="shared" si="28"/>
        <v>Düşük</v>
      </c>
      <c r="Q71" s="178" t="str">
        <f t="shared" si="1"/>
        <v/>
      </c>
      <c r="R71" s="178" t="str">
        <f t="shared" si="2"/>
        <v/>
      </c>
      <c r="S71" s="178" t="str">
        <f t="shared" si="3"/>
        <v/>
      </c>
      <c r="T71" s="178" t="str">
        <f t="shared" si="4"/>
        <v/>
      </c>
      <c r="U71" s="178" t="str">
        <f t="shared" si="5"/>
        <v/>
      </c>
      <c r="V71" s="178" t="str">
        <f t="shared" si="6"/>
        <v/>
      </c>
      <c r="W71" s="178" t="str">
        <f t="shared" si="7"/>
        <v>X</v>
      </c>
      <c r="X71" s="178" t="str">
        <f t="shared" si="8"/>
        <v/>
      </c>
      <c r="Y71" s="178" t="str">
        <f t="shared" si="9"/>
        <v/>
      </c>
      <c r="Z71" s="178" t="str">
        <f t="shared" si="10"/>
        <v/>
      </c>
      <c r="AA71" s="178" t="str">
        <f t="shared" si="11"/>
        <v/>
      </c>
      <c r="AB71" s="178" t="str">
        <f t="shared" si="12"/>
        <v/>
      </c>
      <c r="AC71" s="178" t="str">
        <f t="shared" si="13"/>
        <v/>
      </c>
      <c r="AD71" s="178" t="str">
        <f t="shared" si="14"/>
        <v/>
      </c>
      <c r="AE71" s="178" t="str">
        <f t="shared" si="15"/>
        <v/>
      </c>
      <c r="AF71" s="178" t="str">
        <f t="shared" si="16"/>
        <v/>
      </c>
      <c r="AG71" s="178" t="str">
        <f t="shared" si="17"/>
        <v/>
      </c>
      <c r="AH71" s="178" t="str">
        <f t="shared" si="18"/>
        <v/>
      </c>
      <c r="AI71" s="178" t="str">
        <f t="shared" si="19"/>
        <v/>
      </c>
      <c r="AJ71" s="178" t="str">
        <f t="shared" si="20"/>
        <v/>
      </c>
      <c r="AK71" s="178" t="str">
        <f t="shared" si="21"/>
        <v/>
      </c>
      <c r="AL71" s="178" t="str">
        <f t="shared" si="22"/>
        <v/>
      </c>
      <c r="AM71" s="178" t="str">
        <f t="shared" si="23"/>
        <v/>
      </c>
      <c r="AN71" s="178" t="str">
        <f t="shared" si="24"/>
        <v/>
      </c>
      <c r="AO71" s="178" t="str">
        <f t="shared" si="25"/>
        <v/>
      </c>
    </row>
    <row r="72" spans="1:41" ht="30" customHeight="1">
      <c r="A72" s="131">
        <f>IF('Risk - Belirleme'!A72=""," ",'Risk - Belirleme'!A72)</f>
        <v>58</v>
      </c>
      <c r="B72" s="125" t="str">
        <f>IF('Risk - Belirleme'!D72=""," ",'Risk - Belirleme'!D72)</f>
        <v>Solunum yoluyla zehirlenme ve tüplerin patlama riski</v>
      </c>
      <c r="C72" s="125" t="str">
        <f>IF('Risk - Belirleme'!E72=""," ",'Risk - Belirleme'!E72)</f>
        <v>Sağlık ve güvenlik</v>
      </c>
      <c r="D72" s="130">
        <f t="shared" si="26"/>
        <v>5</v>
      </c>
      <c r="E72" s="130" t="s">
        <v>148</v>
      </c>
      <c r="F72" s="130">
        <f t="shared" si="0"/>
        <v>5</v>
      </c>
      <c r="G72" s="130" t="s">
        <v>426</v>
      </c>
      <c r="H72" s="130">
        <f t="shared" si="27"/>
        <v>25</v>
      </c>
      <c r="I72" s="176" t="str">
        <f t="shared" si="28"/>
        <v>Çok Yüksek</v>
      </c>
      <c r="Q72" s="178" t="str">
        <f t="shared" si="1"/>
        <v/>
      </c>
      <c r="R72" s="178" t="str">
        <f t="shared" si="2"/>
        <v/>
      </c>
      <c r="S72" s="178" t="str">
        <f t="shared" si="3"/>
        <v/>
      </c>
      <c r="T72" s="178" t="str">
        <f t="shared" si="4"/>
        <v/>
      </c>
      <c r="U72" s="178" t="str">
        <f t="shared" si="5"/>
        <v/>
      </c>
      <c r="V72" s="178" t="str">
        <f t="shared" si="6"/>
        <v/>
      </c>
      <c r="W72" s="178" t="str">
        <f t="shared" si="7"/>
        <v/>
      </c>
      <c r="X72" s="178" t="str">
        <f t="shared" si="8"/>
        <v/>
      </c>
      <c r="Y72" s="178" t="str">
        <f t="shared" si="9"/>
        <v/>
      </c>
      <c r="Z72" s="178" t="str">
        <f t="shared" si="10"/>
        <v/>
      </c>
      <c r="AA72" s="178" t="str">
        <f t="shared" si="11"/>
        <v/>
      </c>
      <c r="AB72" s="178" t="str">
        <f t="shared" si="12"/>
        <v/>
      </c>
      <c r="AC72" s="178" t="str">
        <f t="shared" si="13"/>
        <v/>
      </c>
      <c r="AD72" s="178" t="str">
        <f t="shared" si="14"/>
        <v/>
      </c>
      <c r="AE72" s="178" t="str">
        <f t="shared" si="15"/>
        <v/>
      </c>
      <c r="AF72" s="178" t="str">
        <f t="shared" si="16"/>
        <v/>
      </c>
      <c r="AG72" s="178" t="str">
        <f t="shared" si="17"/>
        <v/>
      </c>
      <c r="AH72" s="178" t="str">
        <f t="shared" si="18"/>
        <v/>
      </c>
      <c r="AI72" s="178" t="str">
        <f t="shared" si="19"/>
        <v/>
      </c>
      <c r="AJ72" s="178" t="str">
        <f t="shared" si="20"/>
        <v/>
      </c>
      <c r="AK72" s="178" t="str">
        <f t="shared" si="21"/>
        <v/>
      </c>
      <c r="AL72" s="178" t="str">
        <f t="shared" si="22"/>
        <v/>
      </c>
      <c r="AM72" s="178" t="str">
        <f t="shared" si="23"/>
        <v/>
      </c>
      <c r="AN72" s="178" t="str">
        <f t="shared" si="24"/>
        <v/>
      </c>
      <c r="AO72" s="178" t="str">
        <f t="shared" si="25"/>
        <v>X</v>
      </c>
    </row>
    <row r="73" spans="1:41" ht="30" customHeight="1">
      <c r="A73" s="131">
        <f>IF('Risk - Belirleme'!A73=""," ",'Risk - Belirleme'!A73)</f>
        <v>59</v>
      </c>
      <c r="B73" s="125" t="str">
        <f>IF('Risk - Belirleme'!D73=""," ",'Risk - Belirleme'!D73)</f>
        <v>Hidrolik laboratuvarında bulunan panolardan kaynaklanan elektrik çarpması</v>
      </c>
      <c r="C73" s="125" t="str">
        <f>IF('Risk - Belirleme'!E73=""," ",'Risk - Belirleme'!E73)</f>
        <v>Sağlık ve güvenlik</v>
      </c>
      <c r="D73" s="130">
        <f t="shared" si="26"/>
        <v>5</v>
      </c>
      <c r="E73" s="130" t="s">
        <v>148</v>
      </c>
      <c r="F73" s="130">
        <f t="shared" si="0"/>
        <v>5</v>
      </c>
      <c r="G73" s="130" t="s">
        <v>426</v>
      </c>
      <c r="H73" s="130">
        <f t="shared" si="27"/>
        <v>25</v>
      </c>
      <c r="I73" s="176" t="str">
        <f t="shared" si="28"/>
        <v>Çok Yüksek</v>
      </c>
      <c r="Q73" s="178" t="str">
        <f t="shared" si="1"/>
        <v/>
      </c>
      <c r="R73" s="178" t="str">
        <f t="shared" si="2"/>
        <v/>
      </c>
      <c r="S73" s="178" t="str">
        <f t="shared" si="3"/>
        <v/>
      </c>
      <c r="T73" s="178" t="str">
        <f t="shared" si="4"/>
        <v/>
      </c>
      <c r="U73" s="178" t="str">
        <f t="shared" si="5"/>
        <v/>
      </c>
      <c r="V73" s="178" t="str">
        <f t="shared" si="6"/>
        <v/>
      </c>
      <c r="W73" s="178" t="str">
        <f t="shared" si="7"/>
        <v/>
      </c>
      <c r="X73" s="178" t="str">
        <f t="shared" si="8"/>
        <v/>
      </c>
      <c r="Y73" s="178" t="str">
        <f t="shared" si="9"/>
        <v/>
      </c>
      <c r="Z73" s="178" t="str">
        <f t="shared" si="10"/>
        <v/>
      </c>
      <c r="AA73" s="178" t="str">
        <f t="shared" si="11"/>
        <v/>
      </c>
      <c r="AB73" s="178" t="str">
        <f t="shared" si="12"/>
        <v/>
      </c>
      <c r="AC73" s="178" t="str">
        <f t="shared" si="13"/>
        <v/>
      </c>
      <c r="AD73" s="178" t="str">
        <f t="shared" si="14"/>
        <v/>
      </c>
      <c r="AE73" s="178" t="str">
        <f t="shared" si="15"/>
        <v/>
      </c>
      <c r="AF73" s="178" t="str">
        <f t="shared" si="16"/>
        <v/>
      </c>
      <c r="AG73" s="178" t="str">
        <f t="shared" si="17"/>
        <v/>
      </c>
      <c r="AH73" s="178" t="str">
        <f t="shared" si="18"/>
        <v/>
      </c>
      <c r="AI73" s="178" t="str">
        <f t="shared" si="19"/>
        <v/>
      </c>
      <c r="AJ73" s="178" t="str">
        <f t="shared" si="20"/>
        <v/>
      </c>
      <c r="AK73" s="178" t="str">
        <f t="shared" si="21"/>
        <v/>
      </c>
      <c r="AL73" s="178" t="str">
        <f t="shared" si="22"/>
        <v/>
      </c>
      <c r="AM73" s="178" t="str">
        <f t="shared" si="23"/>
        <v/>
      </c>
      <c r="AN73" s="178" t="str">
        <f t="shared" si="24"/>
        <v/>
      </c>
      <c r="AO73" s="178" t="str">
        <f t="shared" si="25"/>
        <v>X</v>
      </c>
    </row>
    <row r="74" spans="1:41" ht="30" customHeight="1">
      <c r="A74" s="131">
        <f>IF('Risk - Belirleme'!A74=""," ",'Risk - Belirleme'!A74)</f>
        <v>60</v>
      </c>
      <c r="B74" s="125" t="str">
        <f>IF('Risk - Belirleme'!D74=""," ",'Risk - Belirleme'!D74)</f>
        <v>Düşme riski. Ağırlığın düşerek uzuvlara zarar vermesi.</v>
      </c>
      <c r="C74" s="125" t="str">
        <f>IF('Risk - Belirleme'!E74=""," ",'Risk - Belirleme'!E74)</f>
        <v>Sağlık ve güvenlik</v>
      </c>
      <c r="D74" s="130">
        <f t="shared" si="26"/>
        <v>4</v>
      </c>
      <c r="E74" s="130" t="s">
        <v>149</v>
      </c>
      <c r="F74" s="130">
        <f t="shared" si="0"/>
        <v>4</v>
      </c>
      <c r="G74" s="130" t="s">
        <v>428</v>
      </c>
      <c r="H74" s="130">
        <f t="shared" si="27"/>
        <v>16</v>
      </c>
      <c r="I74" s="176" t="str">
        <f t="shared" si="28"/>
        <v>Çok Yüksek</v>
      </c>
      <c r="Q74" s="178" t="str">
        <f t="shared" si="1"/>
        <v/>
      </c>
      <c r="R74" s="178" t="str">
        <f t="shared" si="2"/>
        <v/>
      </c>
      <c r="S74" s="178" t="str">
        <f t="shared" si="3"/>
        <v/>
      </c>
      <c r="T74" s="178" t="str">
        <f t="shared" si="4"/>
        <v/>
      </c>
      <c r="U74" s="178" t="str">
        <f t="shared" si="5"/>
        <v/>
      </c>
      <c r="V74" s="178" t="str">
        <f t="shared" si="6"/>
        <v/>
      </c>
      <c r="W74" s="178" t="str">
        <f t="shared" si="7"/>
        <v/>
      </c>
      <c r="X74" s="178" t="str">
        <f t="shared" si="8"/>
        <v/>
      </c>
      <c r="Y74" s="178" t="str">
        <f t="shared" si="9"/>
        <v/>
      </c>
      <c r="Z74" s="178" t="str">
        <f t="shared" si="10"/>
        <v/>
      </c>
      <c r="AA74" s="178" t="str">
        <f t="shared" si="11"/>
        <v/>
      </c>
      <c r="AB74" s="178" t="str">
        <f t="shared" si="12"/>
        <v/>
      </c>
      <c r="AC74" s="178" t="str">
        <f t="shared" si="13"/>
        <v/>
      </c>
      <c r="AD74" s="178" t="str">
        <f t="shared" si="14"/>
        <v/>
      </c>
      <c r="AE74" s="178" t="str">
        <f t="shared" si="15"/>
        <v/>
      </c>
      <c r="AF74" s="178" t="str">
        <f t="shared" si="16"/>
        <v/>
      </c>
      <c r="AG74" s="178" t="str">
        <f t="shared" si="17"/>
        <v/>
      </c>
      <c r="AH74" s="178" t="str">
        <f t="shared" si="18"/>
        <v/>
      </c>
      <c r="AI74" s="178" t="str">
        <f t="shared" si="19"/>
        <v>X</v>
      </c>
      <c r="AJ74" s="178" t="str">
        <f t="shared" si="20"/>
        <v/>
      </c>
      <c r="AK74" s="178" t="str">
        <f t="shared" si="21"/>
        <v/>
      </c>
      <c r="AL74" s="178" t="str">
        <f t="shared" si="22"/>
        <v/>
      </c>
      <c r="AM74" s="178" t="str">
        <f t="shared" si="23"/>
        <v/>
      </c>
      <c r="AN74" s="178" t="str">
        <f t="shared" si="24"/>
        <v/>
      </c>
      <c r="AO74" s="178" t="str">
        <f t="shared" si="25"/>
        <v/>
      </c>
    </row>
    <row r="75" spans="1:41" ht="30" customHeight="1">
      <c r="A75" s="131">
        <f>IF('Risk - Belirleme'!A75=""," ",'Risk - Belirleme'!A75)</f>
        <v>61</v>
      </c>
      <c r="B75" s="125" t="str">
        <f>IF('Risk - Belirleme'!D75=""," ",'Risk - Belirleme'!D75)</f>
        <v>3 Boyutlu yazıcının tablasının aşırı ısınmasından dolayı kullanıcının ellerinin yanması</v>
      </c>
      <c r="C75" s="125" t="str">
        <f>IF('Risk - Belirleme'!E75=""," ",'Risk - Belirleme'!E75)</f>
        <v>Sağlık ve güvenlik</v>
      </c>
      <c r="D75" s="130">
        <f t="shared" si="26"/>
        <v>2</v>
      </c>
      <c r="E75" s="130" t="s">
        <v>427</v>
      </c>
      <c r="F75" s="130">
        <f t="shared" si="0"/>
        <v>2</v>
      </c>
      <c r="G75" s="130" t="s">
        <v>151</v>
      </c>
      <c r="H75" s="130">
        <f t="shared" si="27"/>
        <v>4</v>
      </c>
      <c r="I75" s="176" t="str">
        <f t="shared" si="28"/>
        <v>Düşük</v>
      </c>
      <c r="Q75" s="178" t="str">
        <f t="shared" si="1"/>
        <v/>
      </c>
      <c r="R75" s="178" t="str">
        <f t="shared" si="2"/>
        <v/>
      </c>
      <c r="S75" s="178" t="str">
        <f t="shared" si="3"/>
        <v/>
      </c>
      <c r="T75" s="178" t="str">
        <f t="shared" si="4"/>
        <v/>
      </c>
      <c r="U75" s="178" t="str">
        <f t="shared" si="5"/>
        <v/>
      </c>
      <c r="V75" s="178" t="str">
        <f t="shared" si="6"/>
        <v/>
      </c>
      <c r="W75" s="178" t="str">
        <f t="shared" si="7"/>
        <v>X</v>
      </c>
      <c r="X75" s="178" t="str">
        <f t="shared" si="8"/>
        <v/>
      </c>
      <c r="Y75" s="178" t="str">
        <f t="shared" si="9"/>
        <v/>
      </c>
      <c r="Z75" s="178" t="str">
        <f t="shared" si="10"/>
        <v/>
      </c>
      <c r="AA75" s="178" t="str">
        <f t="shared" si="11"/>
        <v/>
      </c>
      <c r="AB75" s="178" t="str">
        <f t="shared" si="12"/>
        <v/>
      </c>
      <c r="AC75" s="178" t="str">
        <f t="shared" si="13"/>
        <v/>
      </c>
      <c r="AD75" s="178" t="str">
        <f t="shared" si="14"/>
        <v/>
      </c>
      <c r="AE75" s="178" t="str">
        <f t="shared" si="15"/>
        <v/>
      </c>
      <c r="AF75" s="178" t="str">
        <f t="shared" si="16"/>
        <v/>
      </c>
      <c r="AG75" s="178" t="str">
        <f t="shared" si="17"/>
        <v/>
      </c>
      <c r="AH75" s="178" t="str">
        <f t="shared" si="18"/>
        <v/>
      </c>
      <c r="AI75" s="178" t="str">
        <f t="shared" si="19"/>
        <v/>
      </c>
      <c r="AJ75" s="178" t="str">
        <f t="shared" si="20"/>
        <v/>
      </c>
      <c r="AK75" s="178" t="str">
        <f t="shared" si="21"/>
        <v/>
      </c>
      <c r="AL75" s="178" t="str">
        <f t="shared" si="22"/>
        <v/>
      </c>
      <c r="AM75" s="178" t="str">
        <f t="shared" si="23"/>
        <v/>
      </c>
      <c r="AN75" s="178" t="str">
        <f t="shared" si="24"/>
        <v/>
      </c>
      <c r="AO75" s="178" t="str">
        <f t="shared" si="25"/>
        <v/>
      </c>
    </row>
    <row r="76" spans="1:41" ht="30" customHeight="1">
      <c r="A76" s="131">
        <f>IF('Risk - Belirleme'!A76=""," ",'Risk - Belirleme'!A76)</f>
        <v>62</v>
      </c>
      <c r="B76" s="125" t="str">
        <f>IF('Risk - Belirleme'!D76=""," ",'Risk - Belirleme'!D76)</f>
        <v>Üniversite ile sanayinin birlikte çalışması gereken konularda üniversite personelinin bölgedeki sanayiden, sanayicilerin de akademik çalışmalardan habersiz oluşu sonucunda birlikte çalışma ile oluşabilecek kazançlardan habersiz olunması</v>
      </c>
      <c r="C76" s="125" t="str">
        <f>IF('Risk - Belirleme'!E76=""," ",'Risk - Belirleme'!E76)</f>
        <v>Finansal</v>
      </c>
      <c r="D76" s="130">
        <f t="shared" si="26"/>
        <v>4</v>
      </c>
      <c r="E76" s="130" t="s">
        <v>149</v>
      </c>
      <c r="F76" s="130"/>
      <c r="G76" s="130" t="s">
        <v>150</v>
      </c>
      <c r="H76" s="130">
        <f t="shared" si="27"/>
        <v>0</v>
      </c>
      <c r="I76" s="176" t="str">
        <f t="shared" si="28"/>
        <v>Düşük</v>
      </c>
      <c r="Q76" s="178" t="str">
        <f t="shared" si="1"/>
        <v/>
      </c>
      <c r="R76" s="178" t="str">
        <f t="shared" si="2"/>
        <v/>
      </c>
      <c r="S76" s="178" t="str">
        <f t="shared" si="3"/>
        <v/>
      </c>
      <c r="T76" s="178" t="str">
        <f t="shared" si="4"/>
        <v/>
      </c>
      <c r="U76" s="178" t="str">
        <f t="shared" si="5"/>
        <v/>
      </c>
      <c r="V76" s="178" t="str">
        <f t="shared" si="6"/>
        <v/>
      </c>
      <c r="W76" s="178" t="str">
        <f t="shared" si="7"/>
        <v/>
      </c>
      <c r="X76" s="178" t="str">
        <f t="shared" si="8"/>
        <v/>
      </c>
      <c r="Y76" s="178" t="str">
        <f t="shared" si="9"/>
        <v/>
      </c>
      <c r="Z76" s="178" t="str">
        <f t="shared" si="10"/>
        <v/>
      </c>
      <c r="AA76" s="178" t="str">
        <f t="shared" si="11"/>
        <v/>
      </c>
      <c r="AB76" s="178" t="str">
        <f t="shared" si="12"/>
        <v/>
      </c>
      <c r="AC76" s="178" t="str">
        <f t="shared" si="13"/>
        <v/>
      </c>
      <c r="AD76" s="178" t="str">
        <f t="shared" si="14"/>
        <v/>
      </c>
      <c r="AE76" s="178" t="str">
        <f t="shared" si="15"/>
        <v/>
      </c>
      <c r="AF76" s="178" t="str">
        <f t="shared" si="16"/>
        <v/>
      </c>
      <c r="AG76" s="178" t="str">
        <f t="shared" si="17"/>
        <v/>
      </c>
      <c r="AH76" s="178" t="str">
        <f t="shared" si="18"/>
        <v/>
      </c>
      <c r="AI76" s="178" t="str">
        <f t="shared" si="19"/>
        <v/>
      </c>
      <c r="AJ76" s="178" t="str">
        <f t="shared" si="20"/>
        <v/>
      </c>
      <c r="AK76" s="178" t="str">
        <f t="shared" si="21"/>
        <v/>
      </c>
      <c r="AL76" s="178" t="str">
        <f t="shared" si="22"/>
        <v/>
      </c>
      <c r="AM76" s="178" t="str">
        <f t="shared" si="23"/>
        <v/>
      </c>
      <c r="AN76" s="178" t="str">
        <f t="shared" si="24"/>
        <v/>
      </c>
      <c r="AO76" s="178" t="str">
        <f t="shared" si="25"/>
        <v/>
      </c>
    </row>
    <row r="77" spans="1:41" ht="30" customHeight="1">
      <c r="A77" s="131">
        <f>IF('Risk - Belirleme'!A77=""," ",'Risk - Belirleme'!A77)</f>
        <v>63</v>
      </c>
      <c r="B77" s="125" t="str">
        <f>IF('Risk - Belirleme'!D77=""," ",'Risk - Belirleme'!D77)</f>
        <v>Yeterli öğretim elemanı bulunmaması dolayısı ile personelin ders yüklerinin fazla oluşu, idari işlerin akademik personel tarafından yapılması</v>
      </c>
      <c r="C77" s="125" t="str">
        <f>IF('Risk - Belirleme'!E77=""," ",'Risk - Belirleme'!E77)</f>
        <v>Operasyonel ve Finansal</v>
      </c>
      <c r="D77" s="130">
        <f t="shared" si="26"/>
        <v>3</v>
      </c>
      <c r="E77" s="130" t="s">
        <v>150</v>
      </c>
      <c r="F77" s="130"/>
      <c r="G77" s="130" t="s">
        <v>149</v>
      </c>
      <c r="H77" s="130">
        <f t="shared" si="27"/>
        <v>0</v>
      </c>
      <c r="I77" s="176" t="str">
        <f t="shared" si="28"/>
        <v>Düşük</v>
      </c>
      <c r="Q77" s="178" t="str">
        <f t="shared" si="1"/>
        <v/>
      </c>
      <c r="R77" s="178" t="str">
        <f t="shared" si="2"/>
        <v/>
      </c>
      <c r="S77" s="178" t="str">
        <f t="shared" si="3"/>
        <v/>
      </c>
      <c r="T77" s="178" t="str">
        <f t="shared" si="4"/>
        <v/>
      </c>
      <c r="U77" s="178" t="str">
        <f t="shared" si="5"/>
        <v/>
      </c>
      <c r="V77" s="178" t="str">
        <f t="shared" si="6"/>
        <v/>
      </c>
      <c r="W77" s="178" t="str">
        <f t="shared" si="7"/>
        <v/>
      </c>
      <c r="X77" s="178" t="str">
        <f t="shared" si="8"/>
        <v/>
      </c>
      <c r="Y77" s="178" t="str">
        <f t="shared" si="9"/>
        <v/>
      </c>
      <c r="Z77" s="178" t="str">
        <f t="shared" si="10"/>
        <v/>
      </c>
      <c r="AA77" s="178" t="str">
        <f t="shared" si="11"/>
        <v/>
      </c>
      <c r="AB77" s="178" t="str">
        <f t="shared" si="12"/>
        <v/>
      </c>
      <c r="AC77" s="178" t="str">
        <f t="shared" si="13"/>
        <v/>
      </c>
      <c r="AD77" s="178" t="str">
        <f t="shared" si="14"/>
        <v/>
      </c>
      <c r="AE77" s="178" t="str">
        <f t="shared" si="15"/>
        <v/>
      </c>
      <c r="AF77" s="178" t="str">
        <f t="shared" si="16"/>
        <v/>
      </c>
      <c r="AG77" s="178" t="str">
        <f t="shared" si="17"/>
        <v/>
      </c>
      <c r="AH77" s="178" t="str">
        <f t="shared" si="18"/>
        <v/>
      </c>
      <c r="AI77" s="178" t="str">
        <f t="shared" si="19"/>
        <v/>
      </c>
      <c r="AJ77" s="178" t="str">
        <f t="shared" si="20"/>
        <v/>
      </c>
      <c r="AK77" s="178" t="str">
        <f t="shared" si="21"/>
        <v/>
      </c>
      <c r="AL77" s="178" t="str">
        <f t="shared" si="22"/>
        <v/>
      </c>
      <c r="AM77" s="178" t="str">
        <f t="shared" si="23"/>
        <v/>
      </c>
      <c r="AN77" s="178" t="str">
        <f t="shared" si="24"/>
        <v/>
      </c>
      <c r="AO77" s="178" t="str">
        <f t="shared" si="25"/>
        <v/>
      </c>
    </row>
    <row r="78" spans="1:41" ht="30" customHeight="1">
      <c r="A78" s="131">
        <f>IF('Risk - Belirleme'!A78=""," ",'Risk - Belirleme'!A78)</f>
        <v>64</v>
      </c>
      <c r="B78" s="125" t="str">
        <f>IF('Risk - Belirleme'!D78=""," ",'Risk - Belirleme'!D78)</f>
        <v>Öğrencilere yapıtırılan uygulamaların yeterli olmaması veya yapılan uygulamaların gerçek yaşam şartlarına benzer olmayışı</v>
      </c>
      <c r="C78" s="125" t="str">
        <f>IF('Risk - Belirleme'!E78=""," ",'Risk - Belirleme'!E78)</f>
        <v>İtibar</v>
      </c>
      <c r="D78" s="130">
        <f t="shared" si="26"/>
        <v>2</v>
      </c>
      <c r="E78" s="130" t="s">
        <v>151</v>
      </c>
      <c r="F78" s="130"/>
      <c r="G78" s="130" t="s">
        <v>150</v>
      </c>
      <c r="H78" s="130">
        <f t="shared" si="27"/>
        <v>0</v>
      </c>
      <c r="I78" s="176" t="str">
        <f t="shared" si="28"/>
        <v>Düşük</v>
      </c>
      <c r="Q78" s="178" t="str">
        <f t="shared" si="1"/>
        <v/>
      </c>
      <c r="R78" s="178" t="str">
        <f t="shared" si="2"/>
        <v/>
      </c>
      <c r="S78" s="178" t="str">
        <f t="shared" si="3"/>
        <v/>
      </c>
      <c r="T78" s="178" t="str">
        <f t="shared" si="4"/>
        <v/>
      </c>
      <c r="U78" s="178" t="str">
        <f t="shared" si="5"/>
        <v/>
      </c>
      <c r="V78" s="178" t="str">
        <f t="shared" si="6"/>
        <v/>
      </c>
      <c r="W78" s="178" t="str">
        <f t="shared" si="7"/>
        <v/>
      </c>
      <c r="X78" s="178" t="str">
        <f t="shared" si="8"/>
        <v/>
      </c>
      <c r="Y78" s="178" t="str">
        <f t="shared" si="9"/>
        <v/>
      </c>
      <c r="Z78" s="178" t="str">
        <f t="shared" si="10"/>
        <v/>
      </c>
      <c r="AA78" s="178" t="str">
        <f t="shared" si="11"/>
        <v/>
      </c>
      <c r="AB78" s="178" t="str">
        <f t="shared" si="12"/>
        <v/>
      </c>
      <c r="AC78" s="178" t="str">
        <f t="shared" si="13"/>
        <v/>
      </c>
      <c r="AD78" s="178" t="str">
        <f t="shared" si="14"/>
        <v/>
      </c>
      <c r="AE78" s="178" t="str">
        <f t="shared" si="15"/>
        <v/>
      </c>
      <c r="AF78" s="178" t="str">
        <f t="shared" si="16"/>
        <v/>
      </c>
      <c r="AG78" s="178" t="str">
        <f t="shared" si="17"/>
        <v/>
      </c>
      <c r="AH78" s="178" t="str">
        <f t="shared" si="18"/>
        <v/>
      </c>
      <c r="AI78" s="178" t="str">
        <f t="shared" si="19"/>
        <v/>
      </c>
      <c r="AJ78" s="178" t="str">
        <f t="shared" si="20"/>
        <v/>
      </c>
      <c r="AK78" s="178" t="str">
        <f t="shared" si="21"/>
        <v/>
      </c>
      <c r="AL78" s="178" t="str">
        <f t="shared" si="22"/>
        <v/>
      </c>
      <c r="AM78" s="178" t="str">
        <f t="shared" si="23"/>
        <v/>
      </c>
      <c r="AN78" s="178" t="str">
        <f t="shared" si="24"/>
        <v/>
      </c>
      <c r="AO78" s="178" t="str">
        <f t="shared" si="25"/>
        <v/>
      </c>
    </row>
    <row r="79" spans="1:41" ht="30" customHeight="1">
      <c r="A79" s="131">
        <f>IF('Risk - Belirleme'!A79=""," ",'Risk - Belirleme'!A79)</f>
        <v>65</v>
      </c>
      <c r="B79" s="125" t="str">
        <f>IF('Risk - Belirleme'!D79=""," ",'Risk - Belirleme'!D79)</f>
        <v>Mezun olmuş öğrencilerin özel sektör piyasa şartlarında tanınmaması/iş bulamaması</v>
      </c>
      <c r="C79" s="125" t="str">
        <f>IF('Risk - Belirleme'!E79=""," ",'Risk - Belirleme'!E79)</f>
        <v>İtibar</v>
      </c>
      <c r="D79" s="130">
        <f t="shared" si="26"/>
        <v>2</v>
      </c>
      <c r="E79" s="130" t="s">
        <v>151</v>
      </c>
      <c r="F79" s="130"/>
      <c r="G79" s="130" t="s">
        <v>150</v>
      </c>
      <c r="H79" s="130">
        <f t="shared" si="27"/>
        <v>0</v>
      </c>
      <c r="I79" s="176" t="str">
        <f t="shared" si="28"/>
        <v>Düşük</v>
      </c>
      <c r="Q79" s="178" t="str">
        <f t="shared" ref="Q79:Q99" si="29">IF(AND($D79=1,$F79=1),"X","")</f>
        <v/>
      </c>
      <c r="R79" s="178" t="str">
        <f t="shared" ref="R79:R99" si="30">IF(AND($D79=1,$F79=2),"X","")</f>
        <v/>
      </c>
      <c r="S79" s="178" t="str">
        <f t="shared" ref="S79:S99" si="31">IF(AND($D79=1,$F79=3),"X","")</f>
        <v/>
      </c>
      <c r="T79" s="178" t="str">
        <f t="shared" ref="T79:T99" si="32">IF(AND($D79=1,$F79=4),"X","")</f>
        <v/>
      </c>
      <c r="U79" s="178" t="str">
        <f t="shared" ref="U79:U99" si="33">IF(AND($D79=1,$F79=5),"X","")</f>
        <v/>
      </c>
      <c r="V79" s="178" t="str">
        <f t="shared" ref="V79:V99" si="34">IF(AND($D79=2,$F79=1),"X","")</f>
        <v/>
      </c>
      <c r="W79" s="178" t="str">
        <f t="shared" ref="W79:W99" si="35">IF(AND($D79=2,$F79=2),"X","")</f>
        <v/>
      </c>
      <c r="X79" s="178" t="str">
        <f t="shared" ref="X79:X99" si="36">IF(AND($D79=2,$F79=3),"X","")</f>
        <v/>
      </c>
      <c r="Y79" s="178" t="str">
        <f t="shared" ref="Y79:Y99" si="37">IF(AND($D79=2,$F79=4),"X","")</f>
        <v/>
      </c>
      <c r="Z79" s="178" t="str">
        <f t="shared" ref="Z79:Z99" si="38">IF(AND($D79=2,$F79=5),"X","")</f>
        <v/>
      </c>
      <c r="AA79" s="178" t="str">
        <f t="shared" ref="AA79:AA99" si="39">IF(AND($D79=3,$F79=1),"X","")</f>
        <v/>
      </c>
      <c r="AB79" s="178" t="str">
        <f t="shared" ref="AB79:AB99" si="40">IF(AND($D79=3,$F79=2),"X","")</f>
        <v/>
      </c>
      <c r="AC79" s="178" t="str">
        <f t="shared" ref="AC79:AC99" si="41">IF(AND($D79=3,$F79=3),"X","")</f>
        <v/>
      </c>
      <c r="AD79" s="178" t="str">
        <f t="shared" ref="AD79:AD99" si="42">IF(AND($D79=3,$F79=4),"X","")</f>
        <v/>
      </c>
      <c r="AE79" s="178" t="str">
        <f t="shared" ref="AE79:AE99" si="43">IF(AND($D79=3,$F79=5),"X","")</f>
        <v/>
      </c>
      <c r="AF79" s="178" t="str">
        <f t="shared" ref="AF79:AF99" si="44">IF(AND($D79=4,$F79=1),"X","")</f>
        <v/>
      </c>
      <c r="AG79" s="178" t="str">
        <f t="shared" ref="AG79:AG99" si="45">IF(AND($D79=4,$F79=2),"X","")</f>
        <v/>
      </c>
      <c r="AH79" s="178" t="str">
        <f t="shared" ref="AH79:AH99" si="46">IF(AND($D79=4,$F79=3),"X","")</f>
        <v/>
      </c>
      <c r="AI79" s="178" t="str">
        <f t="shared" ref="AI79:AI99" si="47">IF(AND($D79=4,$F79=4),"X","")</f>
        <v/>
      </c>
      <c r="AJ79" s="178" t="str">
        <f t="shared" ref="AJ79:AJ99" si="48">IF(AND($D79=4,$F79=5),"X","")</f>
        <v/>
      </c>
      <c r="AK79" s="178" t="str">
        <f t="shared" ref="AK79:AK99" si="49">IF(AND($D79=5,$F79=1),"X","")</f>
        <v/>
      </c>
      <c r="AL79" s="178" t="str">
        <f t="shared" ref="AL79:AL99" si="50">IF(AND($D79=5,$F79=2),"X","")</f>
        <v/>
      </c>
      <c r="AM79" s="178" t="str">
        <f t="shared" ref="AM79:AM99" si="51">IF(AND($D79=5,$F79=3),"X","")</f>
        <v/>
      </c>
      <c r="AN79" s="178" t="str">
        <f t="shared" ref="AN79:AN99" si="52">IF(AND($D79=5,$F79=4),"X","")</f>
        <v/>
      </c>
      <c r="AO79" s="178" t="str">
        <f t="shared" ref="AO79:AO99" si="53">IF(AND($D79=5,$F79=5),"X","")</f>
        <v/>
      </c>
    </row>
    <row r="80" spans="1:41" ht="30" customHeight="1">
      <c r="A80" s="131">
        <f>IF('Risk - Belirleme'!A80=""," ",'Risk - Belirleme'!A80)</f>
        <v>66</v>
      </c>
      <c r="B80" s="125" t="str">
        <f>IF('Risk - Belirleme'!D80=""," ",'Risk - Belirleme'!D80)</f>
        <v>İlgili merkezlerde deney ve/veya çalışma yapan bir kişinin(öğrenci, eğitmen v.s.) dengesini kaybederek  yaralanması ve/veya hayati tehlikeye maruz kalması</v>
      </c>
      <c r="C80" s="125" t="str">
        <f>IF('Risk - Belirleme'!E80=""," ",'Risk - Belirleme'!E80)</f>
        <v>Operasyonel ve Yasal</v>
      </c>
      <c r="D80" s="130">
        <f t="shared" si="26"/>
        <v>4</v>
      </c>
      <c r="E80" s="130" t="s">
        <v>149</v>
      </c>
      <c r="F80" s="130"/>
      <c r="G80" s="130" t="s">
        <v>152</v>
      </c>
      <c r="H80" s="130">
        <f t="shared" si="27"/>
        <v>0</v>
      </c>
      <c r="I80" s="176" t="str">
        <f t="shared" si="28"/>
        <v>Düşük</v>
      </c>
      <c r="Q80" s="178" t="str">
        <f t="shared" si="29"/>
        <v/>
      </c>
      <c r="R80" s="178" t="str">
        <f t="shared" si="30"/>
        <v/>
      </c>
      <c r="S80" s="178" t="str">
        <f t="shared" si="31"/>
        <v/>
      </c>
      <c r="T80" s="178" t="str">
        <f t="shared" si="32"/>
        <v/>
      </c>
      <c r="U80" s="178" t="str">
        <f t="shared" si="33"/>
        <v/>
      </c>
      <c r="V80" s="178" t="str">
        <f t="shared" si="34"/>
        <v/>
      </c>
      <c r="W80" s="178" t="str">
        <f t="shared" si="35"/>
        <v/>
      </c>
      <c r="X80" s="178" t="str">
        <f t="shared" si="36"/>
        <v/>
      </c>
      <c r="Y80" s="178" t="str">
        <f t="shared" si="37"/>
        <v/>
      </c>
      <c r="Z80" s="178" t="str">
        <f t="shared" si="38"/>
        <v/>
      </c>
      <c r="AA80" s="178" t="str">
        <f t="shared" si="39"/>
        <v/>
      </c>
      <c r="AB80" s="178" t="str">
        <f t="shared" si="40"/>
        <v/>
      </c>
      <c r="AC80" s="178" t="str">
        <f t="shared" si="41"/>
        <v/>
      </c>
      <c r="AD80" s="178" t="str">
        <f t="shared" si="42"/>
        <v/>
      </c>
      <c r="AE80" s="178" t="str">
        <f t="shared" si="43"/>
        <v/>
      </c>
      <c r="AF80" s="178" t="str">
        <f t="shared" si="44"/>
        <v/>
      </c>
      <c r="AG80" s="178" t="str">
        <f t="shared" si="45"/>
        <v/>
      </c>
      <c r="AH80" s="178" t="str">
        <f t="shared" si="46"/>
        <v/>
      </c>
      <c r="AI80" s="178" t="str">
        <f t="shared" si="47"/>
        <v/>
      </c>
      <c r="AJ80" s="178" t="str">
        <f t="shared" si="48"/>
        <v/>
      </c>
      <c r="AK80" s="178" t="str">
        <f t="shared" si="49"/>
        <v/>
      </c>
      <c r="AL80" s="178" t="str">
        <f t="shared" si="50"/>
        <v/>
      </c>
      <c r="AM80" s="178" t="str">
        <f t="shared" si="51"/>
        <v/>
      </c>
      <c r="AN80" s="178" t="str">
        <f t="shared" si="52"/>
        <v/>
      </c>
      <c r="AO80" s="178" t="str">
        <f t="shared" si="53"/>
        <v/>
      </c>
    </row>
    <row r="81" spans="1:41" ht="30" customHeight="1">
      <c r="A81" s="131">
        <f>IF('Risk - Belirleme'!A81=""," ",'Risk - Belirleme'!A81)</f>
        <v>67</v>
      </c>
      <c r="B81" s="125" t="str">
        <f>IF('Risk - Belirleme'!D81=""," ",'Risk - Belirleme'!D81)</f>
        <v>İlgili merkezlerde deney ve/veya çalışma yapan bir kişinin(öğrenci, eğitmen v.s.) elektrik akımına kapılarak hayati tehlikeye maruz kalması</v>
      </c>
      <c r="C81" s="125" t="str">
        <f>IF('Risk - Belirleme'!E81=""," ",'Risk - Belirleme'!E81)</f>
        <v>Operasyonel ve Yasal</v>
      </c>
      <c r="D81" s="130">
        <f t="shared" si="26"/>
        <v>5</v>
      </c>
      <c r="E81" s="130" t="s">
        <v>148</v>
      </c>
      <c r="F81" s="130"/>
      <c r="G81" s="130" t="s">
        <v>152</v>
      </c>
      <c r="H81" s="130">
        <f t="shared" si="27"/>
        <v>0</v>
      </c>
      <c r="I81" s="176" t="str">
        <f t="shared" si="28"/>
        <v>Düşük</v>
      </c>
      <c r="Q81" s="178" t="str">
        <f t="shared" si="29"/>
        <v/>
      </c>
      <c r="R81" s="178" t="str">
        <f t="shared" si="30"/>
        <v/>
      </c>
      <c r="S81" s="178" t="str">
        <f t="shared" si="31"/>
        <v/>
      </c>
      <c r="T81" s="178" t="str">
        <f t="shared" si="32"/>
        <v/>
      </c>
      <c r="U81" s="178" t="str">
        <f t="shared" si="33"/>
        <v/>
      </c>
      <c r="V81" s="178" t="str">
        <f t="shared" si="34"/>
        <v/>
      </c>
      <c r="W81" s="178" t="str">
        <f t="shared" si="35"/>
        <v/>
      </c>
      <c r="X81" s="178" t="str">
        <f t="shared" si="36"/>
        <v/>
      </c>
      <c r="Y81" s="178" t="str">
        <f t="shared" si="37"/>
        <v/>
      </c>
      <c r="Z81" s="178" t="str">
        <f t="shared" si="38"/>
        <v/>
      </c>
      <c r="AA81" s="178" t="str">
        <f t="shared" si="39"/>
        <v/>
      </c>
      <c r="AB81" s="178" t="str">
        <f t="shared" si="40"/>
        <v/>
      </c>
      <c r="AC81" s="178" t="str">
        <f t="shared" si="41"/>
        <v/>
      </c>
      <c r="AD81" s="178" t="str">
        <f t="shared" si="42"/>
        <v/>
      </c>
      <c r="AE81" s="178" t="str">
        <f t="shared" si="43"/>
        <v/>
      </c>
      <c r="AF81" s="178" t="str">
        <f t="shared" si="44"/>
        <v/>
      </c>
      <c r="AG81" s="178" t="str">
        <f t="shared" si="45"/>
        <v/>
      </c>
      <c r="AH81" s="178" t="str">
        <f t="shared" si="46"/>
        <v/>
      </c>
      <c r="AI81" s="178" t="str">
        <f t="shared" si="47"/>
        <v/>
      </c>
      <c r="AJ81" s="178" t="str">
        <f t="shared" si="48"/>
        <v/>
      </c>
      <c r="AK81" s="178" t="str">
        <f t="shared" si="49"/>
        <v/>
      </c>
      <c r="AL81" s="178" t="str">
        <f t="shared" si="50"/>
        <v/>
      </c>
      <c r="AM81" s="178" t="str">
        <f t="shared" si="51"/>
        <v/>
      </c>
      <c r="AN81" s="178" t="str">
        <f t="shared" si="52"/>
        <v/>
      </c>
      <c r="AO81" s="178" t="str">
        <f t="shared" si="53"/>
        <v/>
      </c>
    </row>
    <row r="82" spans="1:41" ht="30" customHeight="1">
      <c r="A82" s="131" t="str">
        <f>IF('Risk - Belirleme'!A82=""," ",'Risk - Belirleme'!A82)</f>
        <v xml:space="preserve"> </v>
      </c>
      <c r="B82" s="125" t="str">
        <f>IF('Risk - Belirleme'!D82=""," ",'Risk - Belirleme'!D82)</f>
        <v xml:space="preserve"> </v>
      </c>
      <c r="C82" s="125" t="str">
        <f>IF('Risk - Belirleme'!E82=""," ",'Risk - Belirleme'!E82)</f>
        <v xml:space="preserve"> </v>
      </c>
      <c r="D82" s="130" t="str">
        <f t="shared" ref="D82:D91" si="54">IF(G82="","",(IF(G82=$E$7,$D$7,(IF(G82=$E$8,$D$8,(IF(G82=$E$9,$D$9,(IF(G82=$E$10,$D$10,(IF(G82=$E$11,$D$11," ")))))))))))</f>
        <v/>
      </c>
      <c r="E82" s="130"/>
      <c r="F82" s="130"/>
      <c r="G82" s="130"/>
      <c r="H82" s="130"/>
      <c r="I82" s="176"/>
      <c r="Q82" s="178" t="str">
        <f t="shared" si="29"/>
        <v/>
      </c>
      <c r="R82" s="178" t="str">
        <f t="shared" si="30"/>
        <v/>
      </c>
      <c r="S82" s="178" t="str">
        <f t="shared" si="31"/>
        <v/>
      </c>
      <c r="T82" s="178" t="str">
        <f t="shared" si="32"/>
        <v/>
      </c>
      <c r="U82" s="178" t="str">
        <f t="shared" si="33"/>
        <v/>
      </c>
      <c r="V82" s="178" t="str">
        <f t="shared" si="34"/>
        <v/>
      </c>
      <c r="W82" s="178" t="str">
        <f t="shared" si="35"/>
        <v/>
      </c>
      <c r="X82" s="178" t="str">
        <f t="shared" si="36"/>
        <v/>
      </c>
      <c r="Y82" s="178" t="str">
        <f t="shared" si="37"/>
        <v/>
      </c>
      <c r="Z82" s="178" t="str">
        <f t="shared" si="38"/>
        <v/>
      </c>
      <c r="AA82" s="178" t="str">
        <f t="shared" si="39"/>
        <v/>
      </c>
      <c r="AB82" s="178" t="str">
        <f t="shared" si="40"/>
        <v/>
      </c>
      <c r="AC82" s="178" t="str">
        <f t="shared" si="41"/>
        <v/>
      </c>
      <c r="AD82" s="178" t="str">
        <f t="shared" si="42"/>
        <v/>
      </c>
      <c r="AE82" s="178" t="str">
        <f t="shared" si="43"/>
        <v/>
      </c>
      <c r="AF82" s="178" t="str">
        <f t="shared" si="44"/>
        <v/>
      </c>
      <c r="AG82" s="178" t="str">
        <f t="shared" si="45"/>
        <v/>
      </c>
      <c r="AH82" s="178" t="str">
        <f t="shared" si="46"/>
        <v/>
      </c>
      <c r="AI82" s="178" t="str">
        <f t="shared" si="47"/>
        <v/>
      </c>
      <c r="AJ82" s="178" t="str">
        <f t="shared" si="48"/>
        <v/>
      </c>
      <c r="AK82" s="178" t="str">
        <f t="shared" si="49"/>
        <v/>
      </c>
      <c r="AL82" s="178" t="str">
        <f t="shared" si="50"/>
        <v/>
      </c>
      <c r="AM82" s="178" t="str">
        <f t="shared" si="51"/>
        <v/>
      </c>
      <c r="AN82" s="178" t="str">
        <f t="shared" si="52"/>
        <v/>
      </c>
      <c r="AO82" s="178" t="str">
        <f t="shared" si="53"/>
        <v/>
      </c>
    </row>
    <row r="83" spans="1:41" ht="30" customHeight="1">
      <c r="A83" s="131" t="str">
        <f>IF('Risk - Belirleme'!A83=""," ",'Risk - Belirleme'!A83)</f>
        <v xml:space="preserve"> </v>
      </c>
      <c r="B83" s="125" t="str">
        <f>IF('Risk - Belirleme'!D83=""," ",'Risk - Belirleme'!D83)</f>
        <v xml:space="preserve"> </v>
      </c>
      <c r="C83" s="125" t="str">
        <f>IF('Risk - Belirleme'!E83=""," ",'Risk - Belirleme'!E83)</f>
        <v xml:space="preserve"> </v>
      </c>
      <c r="D83" s="130" t="str">
        <f t="shared" si="54"/>
        <v/>
      </c>
      <c r="E83" s="130"/>
      <c r="F83" s="130"/>
      <c r="G83" s="130"/>
      <c r="H83" s="130"/>
      <c r="I83" s="176"/>
      <c r="Q83" s="178" t="str">
        <f t="shared" si="29"/>
        <v/>
      </c>
      <c r="R83" s="178" t="str">
        <f t="shared" si="30"/>
        <v/>
      </c>
      <c r="S83" s="178" t="str">
        <f t="shared" si="31"/>
        <v/>
      </c>
      <c r="T83" s="178" t="str">
        <f t="shared" si="32"/>
        <v/>
      </c>
      <c r="U83" s="178" t="str">
        <f t="shared" si="33"/>
        <v/>
      </c>
      <c r="V83" s="178" t="str">
        <f t="shared" si="34"/>
        <v/>
      </c>
      <c r="W83" s="178" t="str">
        <f t="shared" si="35"/>
        <v/>
      </c>
      <c r="X83" s="178" t="str">
        <f t="shared" si="36"/>
        <v/>
      </c>
      <c r="Y83" s="178" t="str">
        <f t="shared" si="37"/>
        <v/>
      </c>
      <c r="Z83" s="178" t="str">
        <f t="shared" si="38"/>
        <v/>
      </c>
      <c r="AA83" s="178" t="str">
        <f t="shared" si="39"/>
        <v/>
      </c>
      <c r="AB83" s="178" t="str">
        <f t="shared" si="40"/>
        <v/>
      </c>
      <c r="AC83" s="178" t="str">
        <f t="shared" si="41"/>
        <v/>
      </c>
      <c r="AD83" s="178" t="str">
        <f t="shared" si="42"/>
        <v/>
      </c>
      <c r="AE83" s="178" t="str">
        <f t="shared" si="43"/>
        <v/>
      </c>
      <c r="AF83" s="178" t="str">
        <f t="shared" si="44"/>
        <v/>
      </c>
      <c r="AG83" s="178" t="str">
        <f t="shared" si="45"/>
        <v/>
      </c>
      <c r="AH83" s="178" t="str">
        <f t="shared" si="46"/>
        <v/>
      </c>
      <c r="AI83" s="178" t="str">
        <f t="shared" si="47"/>
        <v/>
      </c>
      <c r="AJ83" s="178" t="str">
        <f t="shared" si="48"/>
        <v/>
      </c>
      <c r="AK83" s="178" t="str">
        <f t="shared" si="49"/>
        <v/>
      </c>
      <c r="AL83" s="178" t="str">
        <f t="shared" si="50"/>
        <v/>
      </c>
      <c r="AM83" s="178" t="str">
        <f t="shared" si="51"/>
        <v/>
      </c>
      <c r="AN83" s="178" t="str">
        <f t="shared" si="52"/>
        <v/>
      </c>
      <c r="AO83" s="178" t="str">
        <f t="shared" si="53"/>
        <v/>
      </c>
    </row>
    <row r="84" spans="1:41" ht="30" customHeight="1">
      <c r="A84" s="131" t="str">
        <f>IF('Risk - Belirleme'!A84=""," ",'Risk - Belirleme'!A84)</f>
        <v xml:space="preserve"> </v>
      </c>
      <c r="B84" s="125" t="str">
        <f>IF('Risk - Belirleme'!D84=""," ",'Risk - Belirleme'!D84)</f>
        <v xml:space="preserve"> </v>
      </c>
      <c r="C84" s="125" t="str">
        <f>IF('Risk - Belirleme'!E84=""," ",'Risk - Belirleme'!E84)</f>
        <v xml:space="preserve"> </v>
      </c>
      <c r="D84" s="130" t="str">
        <f t="shared" si="54"/>
        <v/>
      </c>
      <c r="E84" s="130"/>
      <c r="F84" s="130"/>
      <c r="G84" s="130"/>
      <c r="H84" s="130"/>
      <c r="I84" s="176"/>
      <c r="Q84" s="178" t="str">
        <f t="shared" si="29"/>
        <v/>
      </c>
      <c r="R84" s="178" t="str">
        <f t="shared" si="30"/>
        <v/>
      </c>
      <c r="S84" s="178" t="str">
        <f t="shared" si="31"/>
        <v/>
      </c>
      <c r="T84" s="178" t="str">
        <f t="shared" si="32"/>
        <v/>
      </c>
      <c r="U84" s="178" t="str">
        <f t="shared" si="33"/>
        <v/>
      </c>
      <c r="V84" s="178" t="str">
        <f t="shared" si="34"/>
        <v/>
      </c>
      <c r="W84" s="178" t="str">
        <f t="shared" si="35"/>
        <v/>
      </c>
      <c r="X84" s="178" t="str">
        <f t="shared" si="36"/>
        <v/>
      </c>
      <c r="Y84" s="178" t="str">
        <f t="shared" si="37"/>
        <v/>
      </c>
      <c r="Z84" s="178" t="str">
        <f t="shared" si="38"/>
        <v/>
      </c>
      <c r="AA84" s="178" t="str">
        <f t="shared" si="39"/>
        <v/>
      </c>
      <c r="AB84" s="178" t="str">
        <f t="shared" si="40"/>
        <v/>
      </c>
      <c r="AC84" s="178" t="str">
        <f t="shared" si="41"/>
        <v/>
      </c>
      <c r="AD84" s="178" t="str">
        <f t="shared" si="42"/>
        <v/>
      </c>
      <c r="AE84" s="178" t="str">
        <f t="shared" si="43"/>
        <v/>
      </c>
      <c r="AF84" s="178" t="str">
        <f t="shared" si="44"/>
        <v/>
      </c>
      <c r="AG84" s="178" t="str">
        <f t="shared" si="45"/>
        <v/>
      </c>
      <c r="AH84" s="178" t="str">
        <f t="shared" si="46"/>
        <v/>
      </c>
      <c r="AI84" s="178" t="str">
        <f t="shared" si="47"/>
        <v/>
      </c>
      <c r="AJ84" s="178" t="str">
        <f t="shared" si="48"/>
        <v/>
      </c>
      <c r="AK84" s="178" t="str">
        <f t="shared" si="49"/>
        <v/>
      </c>
      <c r="AL84" s="178" t="str">
        <f t="shared" si="50"/>
        <v/>
      </c>
      <c r="AM84" s="178" t="str">
        <f t="shared" si="51"/>
        <v/>
      </c>
      <c r="AN84" s="178" t="str">
        <f t="shared" si="52"/>
        <v/>
      </c>
      <c r="AO84" s="178" t="str">
        <f t="shared" si="53"/>
        <v/>
      </c>
    </row>
    <row r="85" spans="1:41" ht="30" customHeight="1">
      <c r="A85" s="131" t="str">
        <f>IF('Risk - Belirleme'!A85=""," ",'Risk - Belirleme'!A85)</f>
        <v xml:space="preserve"> </v>
      </c>
      <c r="B85" s="125" t="str">
        <f>IF('Risk - Belirleme'!D85=""," ",'Risk - Belirleme'!D85)</f>
        <v xml:space="preserve"> </v>
      </c>
      <c r="C85" s="125" t="str">
        <f>IF('Risk - Belirleme'!E85=""," ",'Risk - Belirleme'!E85)</f>
        <v xml:space="preserve"> </v>
      </c>
      <c r="D85" s="130" t="str">
        <f t="shared" si="54"/>
        <v/>
      </c>
      <c r="E85" s="130"/>
      <c r="F85" s="130"/>
      <c r="G85" s="130"/>
      <c r="H85" s="130"/>
      <c r="I85" s="176"/>
      <c r="Q85" s="178" t="str">
        <f t="shared" si="29"/>
        <v/>
      </c>
      <c r="R85" s="178" t="str">
        <f t="shared" si="30"/>
        <v/>
      </c>
      <c r="S85" s="178" t="str">
        <f t="shared" si="31"/>
        <v/>
      </c>
      <c r="T85" s="178" t="str">
        <f t="shared" si="32"/>
        <v/>
      </c>
      <c r="U85" s="178" t="str">
        <f t="shared" si="33"/>
        <v/>
      </c>
      <c r="V85" s="178" t="str">
        <f t="shared" si="34"/>
        <v/>
      </c>
      <c r="W85" s="178" t="str">
        <f t="shared" si="35"/>
        <v/>
      </c>
      <c r="X85" s="178" t="str">
        <f t="shared" si="36"/>
        <v/>
      </c>
      <c r="Y85" s="178" t="str">
        <f t="shared" si="37"/>
        <v/>
      </c>
      <c r="Z85" s="178" t="str">
        <f t="shared" si="38"/>
        <v/>
      </c>
      <c r="AA85" s="178" t="str">
        <f t="shared" si="39"/>
        <v/>
      </c>
      <c r="AB85" s="178" t="str">
        <f t="shared" si="40"/>
        <v/>
      </c>
      <c r="AC85" s="178" t="str">
        <f t="shared" si="41"/>
        <v/>
      </c>
      <c r="AD85" s="178" t="str">
        <f t="shared" si="42"/>
        <v/>
      </c>
      <c r="AE85" s="178" t="str">
        <f t="shared" si="43"/>
        <v/>
      </c>
      <c r="AF85" s="178" t="str">
        <f t="shared" si="44"/>
        <v/>
      </c>
      <c r="AG85" s="178" t="str">
        <f t="shared" si="45"/>
        <v/>
      </c>
      <c r="AH85" s="178" t="str">
        <f t="shared" si="46"/>
        <v/>
      </c>
      <c r="AI85" s="178" t="str">
        <f t="shared" si="47"/>
        <v/>
      </c>
      <c r="AJ85" s="178" t="str">
        <f t="shared" si="48"/>
        <v/>
      </c>
      <c r="AK85" s="178" t="str">
        <f t="shared" si="49"/>
        <v/>
      </c>
      <c r="AL85" s="178" t="str">
        <f t="shared" si="50"/>
        <v/>
      </c>
      <c r="AM85" s="178" t="str">
        <f t="shared" si="51"/>
        <v/>
      </c>
      <c r="AN85" s="178" t="str">
        <f t="shared" si="52"/>
        <v/>
      </c>
      <c r="AO85" s="178" t="str">
        <f t="shared" si="53"/>
        <v/>
      </c>
    </row>
    <row r="86" spans="1:41" ht="30" customHeight="1">
      <c r="A86" s="131" t="str">
        <f>IF('Risk - Belirleme'!A86=""," ",'Risk - Belirleme'!A86)</f>
        <v xml:space="preserve"> </v>
      </c>
      <c r="B86" s="125" t="str">
        <f>IF('Risk - Belirleme'!D86=""," ",'Risk - Belirleme'!D86)</f>
        <v xml:space="preserve"> </v>
      </c>
      <c r="C86" s="125" t="str">
        <f>IF('Risk - Belirleme'!E86=""," ",'Risk - Belirleme'!E86)</f>
        <v xml:space="preserve"> </v>
      </c>
      <c r="D86" s="130" t="str">
        <f t="shared" si="54"/>
        <v/>
      </c>
      <c r="E86" s="130"/>
      <c r="F86" s="130"/>
      <c r="G86" s="130"/>
      <c r="H86" s="130"/>
      <c r="I86" s="176"/>
      <c r="Q86" s="178" t="str">
        <f t="shared" si="29"/>
        <v/>
      </c>
      <c r="R86" s="178" t="str">
        <f t="shared" si="30"/>
        <v/>
      </c>
      <c r="S86" s="178" t="str">
        <f t="shared" si="31"/>
        <v/>
      </c>
      <c r="T86" s="178" t="str">
        <f t="shared" si="32"/>
        <v/>
      </c>
      <c r="U86" s="178" t="str">
        <f t="shared" si="33"/>
        <v/>
      </c>
      <c r="V86" s="178" t="str">
        <f t="shared" si="34"/>
        <v/>
      </c>
      <c r="W86" s="178" t="str">
        <f t="shared" si="35"/>
        <v/>
      </c>
      <c r="X86" s="178" t="str">
        <f t="shared" si="36"/>
        <v/>
      </c>
      <c r="Y86" s="178" t="str">
        <f t="shared" si="37"/>
        <v/>
      </c>
      <c r="Z86" s="178" t="str">
        <f t="shared" si="38"/>
        <v/>
      </c>
      <c r="AA86" s="178" t="str">
        <f t="shared" si="39"/>
        <v/>
      </c>
      <c r="AB86" s="178" t="str">
        <f t="shared" si="40"/>
        <v/>
      </c>
      <c r="AC86" s="178" t="str">
        <f t="shared" si="41"/>
        <v/>
      </c>
      <c r="AD86" s="178" t="str">
        <f t="shared" si="42"/>
        <v/>
      </c>
      <c r="AE86" s="178" t="str">
        <f t="shared" si="43"/>
        <v/>
      </c>
      <c r="AF86" s="178" t="str">
        <f t="shared" si="44"/>
        <v/>
      </c>
      <c r="AG86" s="178" t="str">
        <f t="shared" si="45"/>
        <v/>
      </c>
      <c r="AH86" s="178" t="str">
        <f t="shared" si="46"/>
        <v/>
      </c>
      <c r="AI86" s="178" t="str">
        <f t="shared" si="47"/>
        <v/>
      </c>
      <c r="AJ86" s="178" t="str">
        <f t="shared" si="48"/>
        <v/>
      </c>
      <c r="AK86" s="178" t="str">
        <f t="shared" si="49"/>
        <v/>
      </c>
      <c r="AL86" s="178" t="str">
        <f t="shared" si="50"/>
        <v/>
      </c>
      <c r="AM86" s="178" t="str">
        <f t="shared" si="51"/>
        <v/>
      </c>
      <c r="AN86" s="178" t="str">
        <f t="shared" si="52"/>
        <v/>
      </c>
      <c r="AO86" s="178" t="str">
        <f t="shared" si="53"/>
        <v/>
      </c>
    </row>
    <row r="87" spans="1:41" ht="30" customHeight="1">
      <c r="A87" s="131" t="str">
        <f>IF('Risk - Belirleme'!A87=""," ",'Risk - Belirleme'!A87)</f>
        <v xml:space="preserve"> </v>
      </c>
      <c r="B87" s="125" t="str">
        <f>IF('Risk - Belirleme'!D87=""," ",'Risk - Belirleme'!D87)</f>
        <v xml:space="preserve"> </v>
      </c>
      <c r="C87" s="125" t="str">
        <f>IF('Risk - Belirleme'!E87=""," ",'Risk - Belirleme'!E87)</f>
        <v xml:space="preserve"> </v>
      </c>
      <c r="D87" s="130" t="str">
        <f t="shared" si="54"/>
        <v/>
      </c>
      <c r="E87" s="130"/>
      <c r="F87" s="130"/>
      <c r="G87" s="130"/>
      <c r="H87" s="130"/>
      <c r="I87" s="176"/>
      <c r="Q87" s="178" t="str">
        <f t="shared" si="29"/>
        <v/>
      </c>
      <c r="R87" s="178" t="str">
        <f t="shared" si="30"/>
        <v/>
      </c>
      <c r="S87" s="178" t="str">
        <f t="shared" si="31"/>
        <v/>
      </c>
      <c r="T87" s="178" t="str">
        <f t="shared" si="32"/>
        <v/>
      </c>
      <c r="U87" s="178" t="str">
        <f t="shared" si="33"/>
        <v/>
      </c>
      <c r="V87" s="178" t="str">
        <f t="shared" si="34"/>
        <v/>
      </c>
      <c r="W87" s="178" t="str">
        <f t="shared" si="35"/>
        <v/>
      </c>
      <c r="X87" s="178" t="str">
        <f t="shared" si="36"/>
        <v/>
      </c>
      <c r="Y87" s="178" t="str">
        <f t="shared" si="37"/>
        <v/>
      </c>
      <c r="Z87" s="178" t="str">
        <f t="shared" si="38"/>
        <v/>
      </c>
      <c r="AA87" s="178" t="str">
        <f t="shared" si="39"/>
        <v/>
      </c>
      <c r="AB87" s="178" t="str">
        <f t="shared" si="40"/>
        <v/>
      </c>
      <c r="AC87" s="178" t="str">
        <f t="shared" si="41"/>
        <v/>
      </c>
      <c r="AD87" s="178" t="str">
        <f t="shared" si="42"/>
        <v/>
      </c>
      <c r="AE87" s="178" t="str">
        <f t="shared" si="43"/>
        <v/>
      </c>
      <c r="AF87" s="178" t="str">
        <f t="shared" si="44"/>
        <v/>
      </c>
      <c r="AG87" s="178" t="str">
        <f t="shared" si="45"/>
        <v/>
      </c>
      <c r="AH87" s="178" t="str">
        <f t="shared" si="46"/>
        <v/>
      </c>
      <c r="AI87" s="178" t="str">
        <f t="shared" si="47"/>
        <v/>
      </c>
      <c r="AJ87" s="178" t="str">
        <f t="shared" si="48"/>
        <v/>
      </c>
      <c r="AK87" s="178" t="str">
        <f t="shared" si="49"/>
        <v/>
      </c>
      <c r="AL87" s="178" t="str">
        <f t="shared" si="50"/>
        <v/>
      </c>
      <c r="AM87" s="178" t="str">
        <f t="shared" si="51"/>
        <v/>
      </c>
      <c r="AN87" s="178" t="str">
        <f t="shared" si="52"/>
        <v/>
      </c>
      <c r="AO87" s="178" t="str">
        <f t="shared" si="53"/>
        <v/>
      </c>
    </row>
    <row r="88" spans="1:41" ht="30" customHeight="1">
      <c r="A88" s="131" t="str">
        <f>IF('Risk - Belirleme'!A88=""," ",'Risk - Belirleme'!A88)</f>
        <v xml:space="preserve"> </v>
      </c>
      <c r="B88" s="125" t="str">
        <f>IF('Risk - Belirleme'!D88=""," ",'Risk - Belirleme'!D88)</f>
        <v xml:space="preserve"> </v>
      </c>
      <c r="C88" s="125" t="str">
        <f>IF('Risk - Belirleme'!E88=""," ",'Risk - Belirleme'!E88)</f>
        <v xml:space="preserve"> </v>
      </c>
      <c r="D88" s="130" t="str">
        <f t="shared" si="54"/>
        <v/>
      </c>
      <c r="E88" s="130"/>
      <c r="F88" s="130"/>
      <c r="G88" s="130"/>
      <c r="H88" s="130"/>
      <c r="I88" s="176"/>
      <c r="Q88" s="178" t="str">
        <f t="shared" si="29"/>
        <v/>
      </c>
      <c r="R88" s="178" t="str">
        <f t="shared" si="30"/>
        <v/>
      </c>
      <c r="S88" s="178" t="str">
        <f t="shared" si="31"/>
        <v/>
      </c>
      <c r="T88" s="178" t="str">
        <f t="shared" si="32"/>
        <v/>
      </c>
      <c r="U88" s="178" t="str">
        <f t="shared" si="33"/>
        <v/>
      </c>
      <c r="V88" s="178" t="str">
        <f t="shared" si="34"/>
        <v/>
      </c>
      <c r="W88" s="178" t="str">
        <f t="shared" si="35"/>
        <v/>
      </c>
      <c r="X88" s="178" t="str">
        <f t="shared" si="36"/>
        <v/>
      </c>
      <c r="Y88" s="178" t="str">
        <f t="shared" si="37"/>
        <v/>
      </c>
      <c r="Z88" s="178" t="str">
        <f t="shared" si="38"/>
        <v/>
      </c>
      <c r="AA88" s="178" t="str">
        <f t="shared" si="39"/>
        <v/>
      </c>
      <c r="AB88" s="178" t="str">
        <f t="shared" si="40"/>
        <v/>
      </c>
      <c r="AC88" s="178" t="str">
        <f t="shared" si="41"/>
        <v/>
      </c>
      <c r="AD88" s="178" t="str">
        <f t="shared" si="42"/>
        <v/>
      </c>
      <c r="AE88" s="178" t="str">
        <f t="shared" si="43"/>
        <v/>
      </c>
      <c r="AF88" s="178" t="str">
        <f t="shared" si="44"/>
        <v/>
      </c>
      <c r="AG88" s="178" t="str">
        <f t="shared" si="45"/>
        <v/>
      </c>
      <c r="AH88" s="178" t="str">
        <f t="shared" si="46"/>
        <v/>
      </c>
      <c r="AI88" s="178" t="str">
        <f t="shared" si="47"/>
        <v/>
      </c>
      <c r="AJ88" s="178" t="str">
        <f t="shared" si="48"/>
        <v/>
      </c>
      <c r="AK88" s="178" t="str">
        <f t="shared" si="49"/>
        <v/>
      </c>
      <c r="AL88" s="178" t="str">
        <f t="shared" si="50"/>
        <v/>
      </c>
      <c r="AM88" s="178" t="str">
        <f t="shared" si="51"/>
        <v/>
      </c>
      <c r="AN88" s="178" t="str">
        <f t="shared" si="52"/>
        <v/>
      </c>
      <c r="AO88" s="178" t="str">
        <f t="shared" si="53"/>
        <v/>
      </c>
    </row>
    <row r="89" spans="1:41" ht="30" customHeight="1">
      <c r="A89" s="131" t="str">
        <f>IF('Risk - Belirleme'!A89=""," ",'Risk - Belirleme'!A89)</f>
        <v xml:space="preserve"> </v>
      </c>
      <c r="B89" s="125" t="str">
        <f>IF('Risk - Belirleme'!D89=""," ",'Risk - Belirleme'!D89)</f>
        <v xml:space="preserve"> </v>
      </c>
      <c r="C89" s="125" t="str">
        <f>IF('Risk - Belirleme'!E89=""," ",'Risk - Belirleme'!E89)</f>
        <v xml:space="preserve"> </v>
      </c>
      <c r="D89" s="130" t="str">
        <f t="shared" si="54"/>
        <v/>
      </c>
      <c r="E89" s="130"/>
      <c r="F89" s="130"/>
      <c r="G89" s="130"/>
      <c r="H89" s="130"/>
      <c r="I89" s="176"/>
      <c r="Q89" s="178" t="str">
        <f t="shared" si="29"/>
        <v/>
      </c>
      <c r="R89" s="178" t="str">
        <f t="shared" si="30"/>
        <v/>
      </c>
      <c r="S89" s="178" t="str">
        <f t="shared" si="31"/>
        <v/>
      </c>
      <c r="T89" s="178" t="str">
        <f t="shared" si="32"/>
        <v/>
      </c>
      <c r="U89" s="178" t="str">
        <f t="shared" si="33"/>
        <v/>
      </c>
      <c r="V89" s="178" t="str">
        <f t="shared" si="34"/>
        <v/>
      </c>
      <c r="W89" s="178" t="str">
        <f t="shared" si="35"/>
        <v/>
      </c>
      <c r="X89" s="178" t="str">
        <f t="shared" si="36"/>
        <v/>
      </c>
      <c r="Y89" s="178" t="str">
        <f t="shared" si="37"/>
        <v/>
      </c>
      <c r="Z89" s="178" t="str">
        <f t="shared" si="38"/>
        <v/>
      </c>
      <c r="AA89" s="178" t="str">
        <f t="shared" si="39"/>
        <v/>
      </c>
      <c r="AB89" s="178" t="str">
        <f t="shared" si="40"/>
        <v/>
      </c>
      <c r="AC89" s="178" t="str">
        <f t="shared" si="41"/>
        <v/>
      </c>
      <c r="AD89" s="178" t="str">
        <f t="shared" si="42"/>
        <v/>
      </c>
      <c r="AE89" s="178" t="str">
        <f t="shared" si="43"/>
        <v/>
      </c>
      <c r="AF89" s="178" t="str">
        <f t="shared" si="44"/>
        <v/>
      </c>
      <c r="AG89" s="178" t="str">
        <f t="shared" si="45"/>
        <v/>
      </c>
      <c r="AH89" s="178" t="str">
        <f t="shared" si="46"/>
        <v/>
      </c>
      <c r="AI89" s="178" t="str">
        <f t="shared" si="47"/>
        <v/>
      </c>
      <c r="AJ89" s="178" t="str">
        <f t="shared" si="48"/>
        <v/>
      </c>
      <c r="AK89" s="178" t="str">
        <f t="shared" si="49"/>
        <v/>
      </c>
      <c r="AL89" s="178" t="str">
        <f t="shared" si="50"/>
        <v/>
      </c>
      <c r="AM89" s="178" t="str">
        <f t="shared" si="51"/>
        <v/>
      </c>
      <c r="AN89" s="178" t="str">
        <f t="shared" si="52"/>
        <v/>
      </c>
      <c r="AO89" s="178" t="str">
        <f t="shared" si="53"/>
        <v/>
      </c>
    </row>
    <row r="90" spans="1:41" ht="30" customHeight="1">
      <c r="A90" s="131" t="str">
        <f>IF('Risk - Belirleme'!A90=""," ",'Risk - Belirleme'!A90)</f>
        <v xml:space="preserve"> </v>
      </c>
      <c r="B90" s="125" t="str">
        <f>IF('Risk - Belirleme'!D90=""," ",'Risk - Belirleme'!D90)</f>
        <v xml:space="preserve"> </v>
      </c>
      <c r="C90" s="125" t="str">
        <f>IF('Risk - Belirleme'!E90=""," ",'Risk - Belirleme'!E90)</f>
        <v xml:space="preserve"> </v>
      </c>
      <c r="D90" s="130" t="str">
        <f t="shared" si="54"/>
        <v/>
      </c>
      <c r="E90" s="130"/>
      <c r="F90" s="130"/>
      <c r="G90" s="130"/>
      <c r="H90" s="130"/>
      <c r="I90" s="176"/>
      <c r="Q90" s="178" t="str">
        <f t="shared" si="29"/>
        <v/>
      </c>
      <c r="R90" s="178" t="str">
        <f t="shared" si="30"/>
        <v/>
      </c>
      <c r="S90" s="178" t="str">
        <f t="shared" si="31"/>
        <v/>
      </c>
      <c r="T90" s="178" t="str">
        <f t="shared" si="32"/>
        <v/>
      </c>
      <c r="U90" s="178" t="str">
        <f t="shared" si="33"/>
        <v/>
      </c>
      <c r="V90" s="178" t="str">
        <f t="shared" si="34"/>
        <v/>
      </c>
      <c r="W90" s="178" t="str">
        <f t="shared" si="35"/>
        <v/>
      </c>
      <c r="X90" s="178" t="str">
        <f t="shared" si="36"/>
        <v/>
      </c>
      <c r="Y90" s="178" t="str">
        <f t="shared" si="37"/>
        <v/>
      </c>
      <c r="Z90" s="178" t="str">
        <f t="shared" si="38"/>
        <v/>
      </c>
      <c r="AA90" s="178" t="str">
        <f t="shared" si="39"/>
        <v/>
      </c>
      <c r="AB90" s="178" t="str">
        <f t="shared" si="40"/>
        <v/>
      </c>
      <c r="AC90" s="178" t="str">
        <f t="shared" si="41"/>
        <v/>
      </c>
      <c r="AD90" s="178" t="str">
        <f t="shared" si="42"/>
        <v/>
      </c>
      <c r="AE90" s="178" t="str">
        <f t="shared" si="43"/>
        <v/>
      </c>
      <c r="AF90" s="178" t="str">
        <f t="shared" si="44"/>
        <v/>
      </c>
      <c r="AG90" s="178" t="str">
        <f t="shared" si="45"/>
        <v/>
      </c>
      <c r="AH90" s="178" t="str">
        <f t="shared" si="46"/>
        <v/>
      </c>
      <c r="AI90" s="178" t="str">
        <f t="shared" si="47"/>
        <v/>
      </c>
      <c r="AJ90" s="178" t="str">
        <f t="shared" si="48"/>
        <v/>
      </c>
      <c r="AK90" s="178" t="str">
        <f t="shared" si="49"/>
        <v/>
      </c>
      <c r="AL90" s="178" t="str">
        <f t="shared" si="50"/>
        <v/>
      </c>
      <c r="AM90" s="178" t="str">
        <f t="shared" si="51"/>
        <v/>
      </c>
      <c r="AN90" s="178" t="str">
        <f t="shared" si="52"/>
        <v/>
      </c>
      <c r="AO90" s="178" t="str">
        <f t="shared" si="53"/>
        <v/>
      </c>
    </row>
    <row r="91" spans="1:41" ht="30" customHeight="1">
      <c r="A91" s="131" t="str">
        <f>IF('Risk - Belirleme'!A91=""," ",'Risk - Belirleme'!A91)</f>
        <v xml:space="preserve"> </v>
      </c>
      <c r="B91" s="125" t="str">
        <f>IF('Risk - Belirleme'!D91=""," ",'Risk - Belirleme'!D91)</f>
        <v xml:space="preserve"> </v>
      </c>
      <c r="C91" s="125" t="str">
        <f>IF('Risk - Belirleme'!E91=""," ",'Risk - Belirleme'!E91)</f>
        <v xml:space="preserve"> </v>
      </c>
      <c r="D91" s="130" t="str">
        <f t="shared" si="54"/>
        <v/>
      </c>
      <c r="E91" s="130"/>
      <c r="F91" s="130"/>
      <c r="G91" s="130"/>
      <c r="H91" s="130"/>
      <c r="I91" s="176"/>
      <c r="Q91" s="178" t="str">
        <f t="shared" si="29"/>
        <v/>
      </c>
      <c r="R91" s="178" t="str">
        <f t="shared" si="30"/>
        <v/>
      </c>
      <c r="S91" s="178" t="str">
        <f t="shared" si="31"/>
        <v/>
      </c>
      <c r="T91" s="178" t="str">
        <f t="shared" si="32"/>
        <v/>
      </c>
      <c r="U91" s="178" t="str">
        <f t="shared" si="33"/>
        <v/>
      </c>
      <c r="V91" s="178" t="str">
        <f t="shared" si="34"/>
        <v/>
      </c>
      <c r="W91" s="178" t="str">
        <f t="shared" si="35"/>
        <v/>
      </c>
      <c r="X91" s="178" t="str">
        <f t="shared" si="36"/>
        <v/>
      </c>
      <c r="Y91" s="178" t="str">
        <f t="shared" si="37"/>
        <v/>
      </c>
      <c r="Z91" s="178" t="str">
        <f t="shared" si="38"/>
        <v/>
      </c>
      <c r="AA91" s="178" t="str">
        <f t="shared" si="39"/>
        <v/>
      </c>
      <c r="AB91" s="178" t="str">
        <f t="shared" si="40"/>
        <v/>
      </c>
      <c r="AC91" s="178" t="str">
        <f t="shared" si="41"/>
        <v/>
      </c>
      <c r="AD91" s="178" t="str">
        <f t="shared" si="42"/>
        <v/>
      </c>
      <c r="AE91" s="178" t="str">
        <f t="shared" si="43"/>
        <v/>
      </c>
      <c r="AF91" s="178" t="str">
        <f t="shared" si="44"/>
        <v/>
      </c>
      <c r="AG91" s="178" t="str">
        <f t="shared" si="45"/>
        <v/>
      </c>
      <c r="AH91" s="178" t="str">
        <f t="shared" si="46"/>
        <v/>
      </c>
      <c r="AI91" s="178" t="str">
        <f t="shared" si="47"/>
        <v/>
      </c>
      <c r="AJ91" s="178" t="str">
        <f t="shared" si="48"/>
        <v/>
      </c>
      <c r="AK91" s="178" t="str">
        <f t="shared" si="49"/>
        <v/>
      </c>
      <c r="AL91" s="178" t="str">
        <f t="shared" si="50"/>
        <v/>
      </c>
      <c r="AM91" s="178" t="str">
        <f t="shared" si="51"/>
        <v/>
      </c>
      <c r="AN91" s="178" t="str">
        <f t="shared" si="52"/>
        <v/>
      </c>
      <c r="AO91" s="178" t="str">
        <f t="shared" si="53"/>
        <v/>
      </c>
    </row>
    <row r="92" spans="1:41" ht="30" customHeight="1">
      <c r="A92" s="131" t="str">
        <f>IF('Risk - Belirleme'!A92=""," ",'Risk - Belirleme'!A92)</f>
        <v xml:space="preserve"> </v>
      </c>
      <c r="B92" s="125" t="str">
        <f>IF('Risk - Belirleme'!D92=""," ",'Risk - Belirleme'!D92)</f>
        <v xml:space="preserve"> </v>
      </c>
      <c r="C92" s="125" t="str">
        <f>IF('Risk - Belirleme'!E92=""," ",'Risk - Belirleme'!E92)</f>
        <v xml:space="preserve"> </v>
      </c>
      <c r="D92" s="130" t="str">
        <f t="shared" ref="D92:D99" si="55">IF(E92="","",(IF(E92=$E$7,$D$7,(IF(E92=$E$8,$D$8,(IF(E92=$E$9,$D$9,(IF(E92=$E$10,$D$10,(IF(E92=$E$11,$D$11," ")))))))))))</f>
        <v/>
      </c>
      <c r="E92" s="130"/>
      <c r="F92" s="130"/>
      <c r="G92" s="130"/>
      <c r="H92" s="130"/>
      <c r="I92" s="176"/>
      <c r="Q92" s="178" t="str">
        <f t="shared" si="29"/>
        <v/>
      </c>
      <c r="R92" s="178" t="str">
        <f t="shared" si="30"/>
        <v/>
      </c>
      <c r="S92" s="178" t="str">
        <f t="shared" si="31"/>
        <v/>
      </c>
      <c r="T92" s="178" t="str">
        <f t="shared" si="32"/>
        <v/>
      </c>
      <c r="U92" s="178" t="str">
        <f t="shared" si="33"/>
        <v/>
      </c>
      <c r="V92" s="178" t="str">
        <f t="shared" si="34"/>
        <v/>
      </c>
      <c r="W92" s="178" t="str">
        <f t="shared" si="35"/>
        <v/>
      </c>
      <c r="X92" s="178" t="str">
        <f t="shared" si="36"/>
        <v/>
      </c>
      <c r="Y92" s="178" t="str">
        <f t="shared" si="37"/>
        <v/>
      </c>
      <c r="Z92" s="178" t="str">
        <f t="shared" si="38"/>
        <v/>
      </c>
      <c r="AA92" s="178" t="str">
        <f t="shared" si="39"/>
        <v/>
      </c>
      <c r="AB92" s="178" t="str">
        <f t="shared" si="40"/>
        <v/>
      </c>
      <c r="AC92" s="178" t="str">
        <f t="shared" si="41"/>
        <v/>
      </c>
      <c r="AD92" s="178" t="str">
        <f t="shared" si="42"/>
        <v/>
      </c>
      <c r="AE92" s="178" t="str">
        <f t="shared" si="43"/>
        <v/>
      </c>
      <c r="AF92" s="178" t="str">
        <f t="shared" si="44"/>
        <v/>
      </c>
      <c r="AG92" s="178" t="str">
        <f t="shared" si="45"/>
        <v/>
      </c>
      <c r="AH92" s="178" t="str">
        <f t="shared" si="46"/>
        <v/>
      </c>
      <c r="AI92" s="178" t="str">
        <f t="shared" si="47"/>
        <v/>
      </c>
      <c r="AJ92" s="178" t="str">
        <f t="shared" si="48"/>
        <v/>
      </c>
      <c r="AK92" s="178" t="str">
        <f t="shared" si="49"/>
        <v/>
      </c>
      <c r="AL92" s="178" t="str">
        <f t="shared" si="50"/>
        <v/>
      </c>
      <c r="AM92" s="178" t="str">
        <f t="shared" si="51"/>
        <v/>
      </c>
      <c r="AN92" s="178" t="str">
        <f t="shared" si="52"/>
        <v/>
      </c>
      <c r="AO92" s="178" t="str">
        <f t="shared" si="53"/>
        <v/>
      </c>
    </row>
    <row r="93" spans="1:41" ht="30" customHeight="1">
      <c r="A93" s="131" t="str">
        <f>IF('Risk - Belirleme'!A93=""," ",'Risk - Belirleme'!A93)</f>
        <v xml:space="preserve"> </v>
      </c>
      <c r="B93" s="125" t="str">
        <f>IF('Risk - Belirleme'!D93=""," ",'Risk - Belirleme'!D93)</f>
        <v xml:space="preserve"> </v>
      </c>
      <c r="C93" s="125" t="str">
        <f>IF('Risk - Belirleme'!E93=""," ",'Risk - Belirleme'!E93)</f>
        <v xml:space="preserve"> </v>
      </c>
      <c r="D93" s="130" t="str">
        <f t="shared" si="55"/>
        <v/>
      </c>
      <c r="E93" s="130"/>
      <c r="F93" s="130"/>
      <c r="G93" s="130"/>
      <c r="H93" s="130"/>
      <c r="I93" s="176"/>
      <c r="Q93" s="178" t="str">
        <f t="shared" si="29"/>
        <v/>
      </c>
      <c r="R93" s="178" t="str">
        <f t="shared" si="30"/>
        <v/>
      </c>
      <c r="S93" s="178" t="str">
        <f t="shared" si="31"/>
        <v/>
      </c>
      <c r="T93" s="178" t="str">
        <f t="shared" si="32"/>
        <v/>
      </c>
      <c r="U93" s="178" t="str">
        <f t="shared" si="33"/>
        <v/>
      </c>
      <c r="V93" s="178" t="str">
        <f t="shared" si="34"/>
        <v/>
      </c>
      <c r="W93" s="178" t="str">
        <f t="shared" si="35"/>
        <v/>
      </c>
      <c r="X93" s="178" t="str">
        <f t="shared" si="36"/>
        <v/>
      </c>
      <c r="Y93" s="178" t="str">
        <f t="shared" si="37"/>
        <v/>
      </c>
      <c r="Z93" s="178" t="str">
        <f t="shared" si="38"/>
        <v/>
      </c>
      <c r="AA93" s="178" t="str">
        <f t="shared" si="39"/>
        <v/>
      </c>
      <c r="AB93" s="178" t="str">
        <f t="shared" si="40"/>
        <v/>
      </c>
      <c r="AC93" s="178" t="str">
        <f t="shared" si="41"/>
        <v/>
      </c>
      <c r="AD93" s="178" t="str">
        <f t="shared" si="42"/>
        <v/>
      </c>
      <c r="AE93" s="178" t="str">
        <f t="shared" si="43"/>
        <v/>
      </c>
      <c r="AF93" s="178" t="str">
        <f t="shared" si="44"/>
        <v/>
      </c>
      <c r="AG93" s="178" t="str">
        <f t="shared" si="45"/>
        <v/>
      </c>
      <c r="AH93" s="178" t="str">
        <f t="shared" si="46"/>
        <v/>
      </c>
      <c r="AI93" s="178" t="str">
        <f t="shared" si="47"/>
        <v/>
      </c>
      <c r="AJ93" s="178" t="str">
        <f t="shared" si="48"/>
        <v/>
      </c>
      <c r="AK93" s="178" t="str">
        <f t="shared" si="49"/>
        <v/>
      </c>
      <c r="AL93" s="178" t="str">
        <f t="shared" si="50"/>
        <v/>
      </c>
      <c r="AM93" s="178" t="str">
        <f t="shared" si="51"/>
        <v/>
      </c>
      <c r="AN93" s="178" t="str">
        <f t="shared" si="52"/>
        <v/>
      </c>
      <c r="AO93" s="178" t="str">
        <f t="shared" si="53"/>
        <v/>
      </c>
    </row>
    <row r="94" spans="1:41" ht="30" customHeight="1">
      <c r="A94" s="131" t="str">
        <f>IF('Risk - Belirleme'!A94=""," ",'Risk - Belirleme'!A94)</f>
        <v xml:space="preserve"> </v>
      </c>
      <c r="B94" s="125" t="str">
        <f>IF('Risk - Belirleme'!D94=""," ",'Risk - Belirleme'!D94)</f>
        <v xml:space="preserve"> </v>
      </c>
      <c r="C94" s="125" t="str">
        <f>IF('Risk - Belirleme'!E94=""," ",'Risk - Belirleme'!E94)</f>
        <v xml:space="preserve"> </v>
      </c>
      <c r="D94" s="130" t="str">
        <f t="shared" si="55"/>
        <v/>
      </c>
      <c r="E94" s="130"/>
      <c r="F94" s="130" t="str">
        <f t="shared" ref="F94:F99" si="56">IF(G94="","",(IF(G94=$G$7,$F$7,(IF(G94=$G$8,$F$8,(IF(G94=$G$9,$F$9,(IF(G94=$G$10,$F$10,(IF(G94=$G$11,$F$11," ")))))))))))</f>
        <v/>
      </c>
      <c r="G94" s="130"/>
      <c r="H94" s="130" t="str">
        <f t="shared" ref="H94:H99" si="57">IF(OR($E94="",$G94=""),"",D94*F94)</f>
        <v/>
      </c>
      <c r="I94" s="176" t="str">
        <f t="shared" ref="I94:I99" si="58">IF(OR($E94="",$G94=""),"",   IF($H94&lt;$AD$8,$AG$7,   IF(AND($H94&gt;$AF$7,$H94&lt;$AD$9),$AG$8,   IF(AND($H94&gt;$AF$8,$H94&lt;$AD$10),$AG$9,   IF($H94&gt;$AF$9,$AG$10,"")))))</f>
        <v/>
      </c>
      <c r="Q94" s="178" t="str">
        <f t="shared" si="29"/>
        <v/>
      </c>
      <c r="R94" s="178" t="str">
        <f t="shared" si="30"/>
        <v/>
      </c>
      <c r="S94" s="178" t="str">
        <f t="shared" si="31"/>
        <v/>
      </c>
      <c r="T94" s="178" t="str">
        <f t="shared" si="32"/>
        <v/>
      </c>
      <c r="U94" s="178" t="str">
        <f t="shared" si="33"/>
        <v/>
      </c>
      <c r="V94" s="178" t="str">
        <f t="shared" si="34"/>
        <v/>
      </c>
      <c r="W94" s="178" t="str">
        <f t="shared" si="35"/>
        <v/>
      </c>
      <c r="X94" s="178" t="str">
        <f t="shared" si="36"/>
        <v/>
      </c>
      <c r="Y94" s="178" t="str">
        <f t="shared" si="37"/>
        <v/>
      </c>
      <c r="Z94" s="178" t="str">
        <f t="shared" si="38"/>
        <v/>
      </c>
      <c r="AA94" s="178" t="str">
        <f t="shared" si="39"/>
        <v/>
      </c>
      <c r="AB94" s="178" t="str">
        <f t="shared" si="40"/>
        <v/>
      </c>
      <c r="AC94" s="178" t="str">
        <f t="shared" si="41"/>
        <v/>
      </c>
      <c r="AD94" s="178" t="str">
        <f t="shared" si="42"/>
        <v/>
      </c>
      <c r="AE94" s="178" t="str">
        <f t="shared" si="43"/>
        <v/>
      </c>
      <c r="AF94" s="178" t="str">
        <f t="shared" si="44"/>
        <v/>
      </c>
      <c r="AG94" s="178" t="str">
        <f t="shared" si="45"/>
        <v/>
      </c>
      <c r="AH94" s="178" t="str">
        <f t="shared" si="46"/>
        <v/>
      </c>
      <c r="AI94" s="178" t="str">
        <f t="shared" si="47"/>
        <v/>
      </c>
      <c r="AJ94" s="178" t="str">
        <f t="shared" si="48"/>
        <v/>
      </c>
      <c r="AK94" s="178" t="str">
        <f t="shared" si="49"/>
        <v/>
      </c>
      <c r="AL94" s="178" t="str">
        <f t="shared" si="50"/>
        <v/>
      </c>
      <c r="AM94" s="178" t="str">
        <f t="shared" si="51"/>
        <v/>
      </c>
      <c r="AN94" s="178" t="str">
        <f t="shared" si="52"/>
        <v/>
      </c>
      <c r="AO94" s="178" t="str">
        <f t="shared" si="53"/>
        <v/>
      </c>
    </row>
    <row r="95" spans="1:41" ht="30" customHeight="1">
      <c r="A95" s="131" t="str">
        <f>IF('Risk - Belirleme'!A95=""," ",'Risk - Belirleme'!A95)</f>
        <v xml:space="preserve"> </v>
      </c>
      <c r="B95" s="125" t="str">
        <f>IF('Risk - Belirleme'!D95=""," ",'Risk - Belirleme'!D95)</f>
        <v xml:space="preserve"> </v>
      </c>
      <c r="C95" s="125" t="str">
        <f>IF('Risk - Belirleme'!E95=""," ",'Risk - Belirleme'!E95)</f>
        <v xml:space="preserve"> </v>
      </c>
      <c r="D95" s="130" t="str">
        <f t="shared" si="55"/>
        <v/>
      </c>
      <c r="E95" s="130"/>
      <c r="F95" s="130" t="str">
        <f t="shared" si="56"/>
        <v/>
      </c>
      <c r="G95" s="130"/>
      <c r="H95" s="130" t="str">
        <f t="shared" si="57"/>
        <v/>
      </c>
      <c r="I95" s="176" t="str">
        <f t="shared" si="58"/>
        <v/>
      </c>
      <c r="Q95" s="178" t="str">
        <f t="shared" si="29"/>
        <v/>
      </c>
      <c r="R95" s="178" t="str">
        <f t="shared" si="30"/>
        <v/>
      </c>
      <c r="S95" s="178" t="str">
        <f t="shared" si="31"/>
        <v/>
      </c>
      <c r="T95" s="178" t="str">
        <f t="shared" si="32"/>
        <v/>
      </c>
      <c r="U95" s="178" t="str">
        <f t="shared" si="33"/>
        <v/>
      </c>
      <c r="V95" s="178" t="str">
        <f t="shared" si="34"/>
        <v/>
      </c>
      <c r="W95" s="178" t="str">
        <f t="shared" si="35"/>
        <v/>
      </c>
      <c r="X95" s="178" t="str">
        <f t="shared" si="36"/>
        <v/>
      </c>
      <c r="Y95" s="178" t="str">
        <f t="shared" si="37"/>
        <v/>
      </c>
      <c r="Z95" s="178" t="str">
        <f t="shared" si="38"/>
        <v/>
      </c>
      <c r="AA95" s="178" t="str">
        <f t="shared" si="39"/>
        <v/>
      </c>
      <c r="AB95" s="178" t="str">
        <f t="shared" si="40"/>
        <v/>
      </c>
      <c r="AC95" s="178" t="str">
        <f t="shared" si="41"/>
        <v/>
      </c>
      <c r="AD95" s="178" t="str">
        <f t="shared" si="42"/>
        <v/>
      </c>
      <c r="AE95" s="178" t="str">
        <f t="shared" si="43"/>
        <v/>
      </c>
      <c r="AF95" s="178" t="str">
        <f t="shared" si="44"/>
        <v/>
      </c>
      <c r="AG95" s="178" t="str">
        <f t="shared" si="45"/>
        <v/>
      </c>
      <c r="AH95" s="178" t="str">
        <f t="shared" si="46"/>
        <v/>
      </c>
      <c r="AI95" s="178" t="str">
        <f t="shared" si="47"/>
        <v/>
      </c>
      <c r="AJ95" s="178" t="str">
        <f t="shared" si="48"/>
        <v/>
      </c>
      <c r="AK95" s="178" t="str">
        <f t="shared" si="49"/>
        <v/>
      </c>
      <c r="AL95" s="178" t="str">
        <f t="shared" si="50"/>
        <v/>
      </c>
      <c r="AM95" s="178" t="str">
        <f t="shared" si="51"/>
        <v/>
      </c>
      <c r="AN95" s="178" t="str">
        <f t="shared" si="52"/>
        <v/>
      </c>
      <c r="AO95" s="178" t="str">
        <f t="shared" si="53"/>
        <v/>
      </c>
    </row>
    <row r="96" spans="1:41" ht="30" customHeight="1">
      <c r="A96" s="131" t="str">
        <f>IF('Risk - Belirleme'!A96=""," ",'Risk - Belirleme'!A96)</f>
        <v xml:space="preserve"> </v>
      </c>
      <c r="B96" s="125" t="str">
        <f>IF('Risk - Belirleme'!D96=""," ",'Risk - Belirleme'!D96)</f>
        <v xml:space="preserve"> </v>
      </c>
      <c r="C96" s="125" t="str">
        <f>IF('Risk - Belirleme'!E96=""," ",'Risk - Belirleme'!E96)</f>
        <v xml:space="preserve"> </v>
      </c>
      <c r="D96" s="130" t="str">
        <f t="shared" si="55"/>
        <v/>
      </c>
      <c r="E96" s="130"/>
      <c r="F96" s="130" t="str">
        <f t="shared" si="56"/>
        <v/>
      </c>
      <c r="G96" s="130"/>
      <c r="H96" s="130" t="str">
        <f t="shared" si="57"/>
        <v/>
      </c>
      <c r="I96" s="176" t="str">
        <f t="shared" si="58"/>
        <v/>
      </c>
      <c r="Q96" s="178" t="str">
        <f t="shared" si="29"/>
        <v/>
      </c>
      <c r="R96" s="178" t="str">
        <f t="shared" si="30"/>
        <v/>
      </c>
      <c r="S96" s="178" t="str">
        <f t="shared" si="31"/>
        <v/>
      </c>
      <c r="T96" s="178" t="str">
        <f t="shared" si="32"/>
        <v/>
      </c>
      <c r="U96" s="178" t="str">
        <f t="shared" si="33"/>
        <v/>
      </c>
      <c r="V96" s="178" t="str">
        <f t="shared" si="34"/>
        <v/>
      </c>
      <c r="W96" s="178" t="str">
        <f t="shared" si="35"/>
        <v/>
      </c>
      <c r="X96" s="178" t="str">
        <f t="shared" si="36"/>
        <v/>
      </c>
      <c r="Y96" s="178" t="str">
        <f t="shared" si="37"/>
        <v/>
      </c>
      <c r="Z96" s="178" t="str">
        <f t="shared" si="38"/>
        <v/>
      </c>
      <c r="AA96" s="178" t="str">
        <f t="shared" si="39"/>
        <v/>
      </c>
      <c r="AB96" s="178" t="str">
        <f t="shared" si="40"/>
        <v/>
      </c>
      <c r="AC96" s="178" t="str">
        <f t="shared" si="41"/>
        <v/>
      </c>
      <c r="AD96" s="178" t="str">
        <f t="shared" si="42"/>
        <v/>
      </c>
      <c r="AE96" s="178" t="str">
        <f t="shared" si="43"/>
        <v/>
      </c>
      <c r="AF96" s="178" t="str">
        <f t="shared" si="44"/>
        <v/>
      </c>
      <c r="AG96" s="178" t="str">
        <f t="shared" si="45"/>
        <v/>
      </c>
      <c r="AH96" s="178" t="str">
        <f t="shared" si="46"/>
        <v/>
      </c>
      <c r="AI96" s="178" t="str">
        <f t="shared" si="47"/>
        <v/>
      </c>
      <c r="AJ96" s="178" t="str">
        <f t="shared" si="48"/>
        <v/>
      </c>
      <c r="AK96" s="178" t="str">
        <f t="shared" si="49"/>
        <v/>
      </c>
      <c r="AL96" s="178" t="str">
        <f t="shared" si="50"/>
        <v/>
      </c>
      <c r="AM96" s="178" t="str">
        <f t="shared" si="51"/>
        <v/>
      </c>
      <c r="AN96" s="178" t="str">
        <f t="shared" si="52"/>
        <v/>
      </c>
      <c r="AO96" s="178" t="str">
        <f t="shared" si="53"/>
        <v/>
      </c>
    </row>
    <row r="97" spans="1:41" ht="30" customHeight="1">
      <c r="A97" s="131" t="str">
        <f>IF('Risk - Belirleme'!A97=""," ",'Risk - Belirleme'!A97)</f>
        <v xml:space="preserve"> </v>
      </c>
      <c r="B97" s="125" t="str">
        <f>IF('Risk - Belirleme'!D97=""," ",'Risk - Belirleme'!D97)</f>
        <v xml:space="preserve"> </v>
      </c>
      <c r="C97" s="125" t="str">
        <f>IF('Risk - Belirleme'!E97=""," ",'Risk - Belirleme'!E97)</f>
        <v xml:space="preserve"> </v>
      </c>
      <c r="D97" s="130" t="str">
        <f t="shared" si="55"/>
        <v/>
      </c>
      <c r="E97" s="130"/>
      <c r="F97" s="130" t="str">
        <f t="shared" si="56"/>
        <v/>
      </c>
      <c r="G97" s="130"/>
      <c r="H97" s="130" t="str">
        <f t="shared" si="57"/>
        <v/>
      </c>
      <c r="I97" s="176" t="str">
        <f t="shared" si="58"/>
        <v/>
      </c>
      <c r="Q97" s="178" t="str">
        <f t="shared" si="29"/>
        <v/>
      </c>
      <c r="R97" s="178" t="str">
        <f t="shared" si="30"/>
        <v/>
      </c>
      <c r="S97" s="178" t="str">
        <f t="shared" si="31"/>
        <v/>
      </c>
      <c r="T97" s="178" t="str">
        <f t="shared" si="32"/>
        <v/>
      </c>
      <c r="U97" s="178" t="str">
        <f t="shared" si="33"/>
        <v/>
      </c>
      <c r="V97" s="178" t="str">
        <f t="shared" si="34"/>
        <v/>
      </c>
      <c r="W97" s="178" t="str">
        <f t="shared" si="35"/>
        <v/>
      </c>
      <c r="X97" s="178" t="str">
        <f t="shared" si="36"/>
        <v/>
      </c>
      <c r="Y97" s="178" t="str">
        <f t="shared" si="37"/>
        <v/>
      </c>
      <c r="Z97" s="178" t="str">
        <f t="shared" si="38"/>
        <v/>
      </c>
      <c r="AA97" s="178" t="str">
        <f t="shared" si="39"/>
        <v/>
      </c>
      <c r="AB97" s="178" t="str">
        <f t="shared" si="40"/>
        <v/>
      </c>
      <c r="AC97" s="178" t="str">
        <f t="shared" si="41"/>
        <v/>
      </c>
      <c r="AD97" s="178" t="str">
        <f t="shared" si="42"/>
        <v/>
      </c>
      <c r="AE97" s="178" t="str">
        <f t="shared" si="43"/>
        <v/>
      </c>
      <c r="AF97" s="178" t="str">
        <f t="shared" si="44"/>
        <v/>
      </c>
      <c r="AG97" s="178" t="str">
        <f t="shared" si="45"/>
        <v/>
      </c>
      <c r="AH97" s="178" t="str">
        <f t="shared" si="46"/>
        <v/>
      </c>
      <c r="AI97" s="178" t="str">
        <f t="shared" si="47"/>
        <v/>
      </c>
      <c r="AJ97" s="178" t="str">
        <f t="shared" si="48"/>
        <v/>
      </c>
      <c r="AK97" s="178" t="str">
        <f t="shared" si="49"/>
        <v/>
      </c>
      <c r="AL97" s="178" t="str">
        <f t="shared" si="50"/>
        <v/>
      </c>
      <c r="AM97" s="178" t="str">
        <f t="shared" si="51"/>
        <v/>
      </c>
      <c r="AN97" s="178" t="str">
        <f t="shared" si="52"/>
        <v/>
      </c>
      <c r="AO97" s="178" t="str">
        <f t="shared" si="53"/>
        <v/>
      </c>
    </row>
    <row r="98" spans="1:41" ht="30" customHeight="1">
      <c r="A98" s="131" t="str">
        <f>IF('Risk - Belirleme'!A98=""," ",'Risk - Belirleme'!A98)</f>
        <v xml:space="preserve"> </v>
      </c>
      <c r="B98" s="125" t="str">
        <f>IF('Risk - Belirleme'!D98=""," ",'Risk - Belirleme'!D98)</f>
        <v xml:space="preserve"> </v>
      </c>
      <c r="C98" s="125" t="str">
        <f>IF('Risk - Belirleme'!E98=""," ",'Risk - Belirleme'!E98)</f>
        <v xml:space="preserve"> </v>
      </c>
      <c r="D98" s="130" t="str">
        <f t="shared" si="55"/>
        <v/>
      </c>
      <c r="E98" s="130"/>
      <c r="F98" s="130" t="str">
        <f t="shared" si="56"/>
        <v/>
      </c>
      <c r="G98" s="130"/>
      <c r="H98" s="130" t="str">
        <f t="shared" si="57"/>
        <v/>
      </c>
      <c r="I98" s="176" t="str">
        <f t="shared" si="58"/>
        <v/>
      </c>
      <c r="Q98" s="178" t="str">
        <f t="shared" si="29"/>
        <v/>
      </c>
      <c r="R98" s="178" t="str">
        <f t="shared" si="30"/>
        <v/>
      </c>
      <c r="S98" s="178" t="str">
        <f t="shared" si="31"/>
        <v/>
      </c>
      <c r="T98" s="178" t="str">
        <f t="shared" si="32"/>
        <v/>
      </c>
      <c r="U98" s="178" t="str">
        <f t="shared" si="33"/>
        <v/>
      </c>
      <c r="V98" s="178" t="str">
        <f t="shared" si="34"/>
        <v/>
      </c>
      <c r="W98" s="178" t="str">
        <f t="shared" si="35"/>
        <v/>
      </c>
      <c r="X98" s="178" t="str">
        <f t="shared" si="36"/>
        <v/>
      </c>
      <c r="Y98" s="178" t="str">
        <f t="shared" si="37"/>
        <v/>
      </c>
      <c r="Z98" s="178" t="str">
        <f t="shared" si="38"/>
        <v/>
      </c>
      <c r="AA98" s="178" t="str">
        <f t="shared" si="39"/>
        <v/>
      </c>
      <c r="AB98" s="178" t="str">
        <f t="shared" si="40"/>
        <v/>
      </c>
      <c r="AC98" s="178" t="str">
        <f t="shared" si="41"/>
        <v/>
      </c>
      <c r="AD98" s="178" t="str">
        <f t="shared" si="42"/>
        <v/>
      </c>
      <c r="AE98" s="178" t="str">
        <f t="shared" si="43"/>
        <v/>
      </c>
      <c r="AF98" s="178" t="str">
        <f t="shared" si="44"/>
        <v/>
      </c>
      <c r="AG98" s="178" t="str">
        <f t="shared" si="45"/>
        <v/>
      </c>
      <c r="AH98" s="178" t="str">
        <f t="shared" si="46"/>
        <v/>
      </c>
      <c r="AI98" s="178" t="str">
        <f t="shared" si="47"/>
        <v/>
      </c>
      <c r="AJ98" s="178" t="str">
        <f t="shared" si="48"/>
        <v/>
      </c>
      <c r="AK98" s="178" t="str">
        <f t="shared" si="49"/>
        <v/>
      </c>
      <c r="AL98" s="178" t="str">
        <f t="shared" si="50"/>
        <v/>
      </c>
      <c r="AM98" s="178" t="str">
        <f t="shared" si="51"/>
        <v/>
      </c>
      <c r="AN98" s="178" t="str">
        <f t="shared" si="52"/>
        <v/>
      </c>
      <c r="AO98" s="178" t="str">
        <f t="shared" si="53"/>
        <v/>
      </c>
    </row>
    <row r="99" spans="1:41" ht="30" customHeight="1">
      <c r="A99" s="131" t="str">
        <f>IF('Risk - Belirleme'!A99=""," ",'Risk - Belirleme'!A99)</f>
        <v xml:space="preserve"> </v>
      </c>
      <c r="B99" s="125" t="str">
        <f>IF('Risk - Belirleme'!D99=""," ",'Risk - Belirleme'!D99)</f>
        <v xml:space="preserve"> </v>
      </c>
      <c r="C99" s="125" t="str">
        <f>IF('Risk - Belirleme'!E99=""," ",'Risk - Belirleme'!E99)</f>
        <v xml:space="preserve"> </v>
      </c>
      <c r="D99" s="130" t="str">
        <f t="shared" si="55"/>
        <v/>
      </c>
      <c r="E99" s="130"/>
      <c r="F99" s="130" t="str">
        <f t="shared" si="56"/>
        <v/>
      </c>
      <c r="G99" s="130"/>
      <c r="H99" s="130" t="str">
        <f t="shared" si="57"/>
        <v/>
      </c>
      <c r="I99" s="176" t="str">
        <f t="shared" si="58"/>
        <v/>
      </c>
      <c r="Q99" s="178" t="str">
        <f t="shared" si="29"/>
        <v/>
      </c>
      <c r="R99" s="178" t="str">
        <f t="shared" si="30"/>
        <v/>
      </c>
      <c r="S99" s="178" t="str">
        <f t="shared" si="31"/>
        <v/>
      </c>
      <c r="T99" s="178" t="str">
        <f t="shared" si="32"/>
        <v/>
      </c>
      <c r="U99" s="178" t="str">
        <f t="shared" si="33"/>
        <v/>
      </c>
      <c r="V99" s="178" t="str">
        <f t="shared" si="34"/>
        <v/>
      </c>
      <c r="W99" s="178" t="str">
        <f t="shared" si="35"/>
        <v/>
      </c>
      <c r="X99" s="178" t="str">
        <f t="shared" si="36"/>
        <v/>
      </c>
      <c r="Y99" s="178" t="str">
        <f t="shared" si="37"/>
        <v/>
      </c>
      <c r="Z99" s="178" t="str">
        <f t="shared" si="38"/>
        <v/>
      </c>
      <c r="AA99" s="178" t="str">
        <f t="shared" si="39"/>
        <v/>
      </c>
      <c r="AB99" s="178" t="str">
        <f t="shared" si="40"/>
        <v/>
      </c>
      <c r="AC99" s="178" t="str">
        <f t="shared" si="41"/>
        <v/>
      </c>
      <c r="AD99" s="178" t="str">
        <f t="shared" si="42"/>
        <v/>
      </c>
      <c r="AE99" s="178" t="str">
        <f t="shared" si="43"/>
        <v/>
      </c>
      <c r="AF99" s="178" t="str">
        <f t="shared" si="44"/>
        <v/>
      </c>
      <c r="AG99" s="178" t="str">
        <f t="shared" si="45"/>
        <v/>
      </c>
      <c r="AH99" s="178" t="str">
        <f t="shared" si="46"/>
        <v/>
      </c>
      <c r="AI99" s="178" t="str">
        <f t="shared" si="47"/>
        <v/>
      </c>
      <c r="AJ99" s="178" t="str">
        <f t="shared" si="48"/>
        <v/>
      </c>
      <c r="AK99" s="178" t="str">
        <f t="shared" si="49"/>
        <v/>
      </c>
      <c r="AL99" s="178" t="str">
        <f t="shared" si="50"/>
        <v/>
      </c>
      <c r="AM99" s="178" t="str">
        <f t="shared" si="51"/>
        <v/>
      </c>
      <c r="AN99" s="178" t="str">
        <f t="shared" si="52"/>
        <v/>
      </c>
      <c r="AO99" s="178" t="str">
        <f t="shared" si="53"/>
        <v/>
      </c>
    </row>
    <row r="100" spans="1:41" s="154" customFormat="1">
      <c r="A100" s="180"/>
      <c r="B100" s="181"/>
      <c r="C100" s="181"/>
      <c r="D100" s="181"/>
      <c r="E100" s="181"/>
      <c r="F100" s="181"/>
      <c r="G100" s="181"/>
      <c r="H100" s="181"/>
      <c r="I100" s="181"/>
      <c r="J100" s="144"/>
      <c r="K100" s="144"/>
      <c r="L100" s="144"/>
      <c r="M100" s="144"/>
      <c r="N100" s="144"/>
      <c r="Q100" s="182">
        <f>COUNTIF(Q15:Q99,"X")</f>
        <v>0</v>
      </c>
      <c r="R100" s="182">
        <f t="shared" ref="R100:AO100" si="59">COUNTIF(R15:R99,"X")</f>
        <v>0</v>
      </c>
      <c r="S100" s="182">
        <f t="shared" si="59"/>
        <v>0</v>
      </c>
      <c r="T100" s="182">
        <f t="shared" si="59"/>
        <v>0</v>
      </c>
      <c r="U100" s="182">
        <f t="shared" si="59"/>
        <v>0</v>
      </c>
      <c r="V100" s="182">
        <f t="shared" si="59"/>
        <v>0</v>
      </c>
      <c r="W100" s="182">
        <f t="shared" si="59"/>
        <v>8</v>
      </c>
      <c r="X100" s="182">
        <f t="shared" si="59"/>
        <v>1</v>
      </c>
      <c r="Y100" s="182">
        <f t="shared" si="59"/>
        <v>0</v>
      </c>
      <c r="Z100" s="182">
        <f t="shared" si="59"/>
        <v>0</v>
      </c>
      <c r="AA100" s="182">
        <f t="shared" si="59"/>
        <v>0</v>
      </c>
      <c r="AB100" s="182">
        <f t="shared" si="59"/>
        <v>1</v>
      </c>
      <c r="AC100" s="182">
        <f t="shared" si="59"/>
        <v>30</v>
      </c>
      <c r="AD100" s="182">
        <f t="shared" si="59"/>
        <v>1</v>
      </c>
      <c r="AE100" s="182">
        <f t="shared" si="59"/>
        <v>0</v>
      </c>
      <c r="AF100" s="182">
        <f t="shared" si="59"/>
        <v>0</v>
      </c>
      <c r="AG100" s="182">
        <f t="shared" si="59"/>
        <v>1</v>
      </c>
      <c r="AH100" s="182">
        <f t="shared" si="59"/>
        <v>9</v>
      </c>
      <c r="AI100" s="182">
        <f t="shared" si="59"/>
        <v>5</v>
      </c>
      <c r="AJ100" s="182">
        <f t="shared" si="59"/>
        <v>1</v>
      </c>
      <c r="AK100" s="182">
        <f t="shared" si="59"/>
        <v>0</v>
      </c>
      <c r="AL100" s="182">
        <f t="shared" si="59"/>
        <v>0</v>
      </c>
      <c r="AM100" s="182">
        <f t="shared" si="59"/>
        <v>1</v>
      </c>
      <c r="AN100" s="182">
        <f t="shared" si="59"/>
        <v>0</v>
      </c>
      <c r="AO100" s="182">
        <f t="shared" si="59"/>
        <v>3</v>
      </c>
    </row>
    <row r="101" spans="1:41" s="154" customFormat="1">
      <c r="A101" s="144"/>
      <c r="B101" s="144"/>
      <c r="C101" s="144"/>
      <c r="D101" s="144"/>
      <c r="E101" s="144"/>
      <c r="F101" s="144"/>
      <c r="G101" s="144"/>
      <c r="H101" s="144"/>
      <c r="I101" s="144"/>
      <c r="J101" s="144"/>
      <c r="K101" s="144"/>
      <c r="L101" s="144"/>
      <c r="M101" s="144"/>
      <c r="N101" s="144"/>
    </row>
    <row r="102" spans="1:41" s="154" customFormat="1">
      <c r="A102" s="144"/>
      <c r="B102" s="144"/>
      <c r="C102" s="144"/>
      <c r="D102" s="144"/>
      <c r="E102" s="144"/>
      <c r="F102" s="144"/>
      <c r="G102" s="144"/>
      <c r="H102" s="144"/>
      <c r="I102" s="144"/>
      <c r="J102" s="144"/>
      <c r="K102" s="144"/>
      <c r="L102" s="144"/>
      <c r="M102" s="144"/>
      <c r="N102" s="144"/>
    </row>
    <row r="103" spans="1:41" s="154" customFormat="1">
      <c r="A103" s="144"/>
      <c r="B103" s="144"/>
      <c r="C103" s="144"/>
      <c r="D103" s="144"/>
      <c r="E103" s="144"/>
      <c r="F103" s="144"/>
      <c r="G103" s="144"/>
      <c r="H103" s="144"/>
      <c r="I103" s="144"/>
      <c r="J103" s="144"/>
      <c r="K103" s="144"/>
      <c r="L103" s="144"/>
      <c r="M103" s="144"/>
      <c r="N103" s="144"/>
    </row>
    <row r="104" spans="1:41" s="154" customFormat="1">
      <c r="A104" s="144"/>
      <c r="B104" s="144"/>
      <c r="C104" s="144"/>
      <c r="D104" s="144"/>
      <c r="E104" s="144"/>
      <c r="F104" s="144"/>
      <c r="G104" s="144"/>
      <c r="H104" s="144"/>
      <c r="I104" s="144"/>
      <c r="J104" s="144"/>
      <c r="K104" s="144"/>
      <c r="L104" s="144"/>
      <c r="M104" s="144"/>
      <c r="N104" s="144"/>
    </row>
    <row r="105" spans="1:41" s="154" customFormat="1">
      <c r="A105" s="144"/>
      <c r="B105" s="144"/>
      <c r="C105" s="144"/>
      <c r="D105" s="144"/>
      <c r="E105" s="144"/>
      <c r="F105" s="144"/>
      <c r="G105" s="144"/>
      <c r="H105" s="144"/>
      <c r="I105" s="144"/>
      <c r="J105" s="144"/>
      <c r="K105" s="144"/>
      <c r="L105" s="144"/>
      <c r="M105" s="144"/>
      <c r="N105" s="144"/>
    </row>
  </sheetData>
  <sheetProtection algorithmName="SHA-512" hashValue="jjOT9pXOKEhdoQjPSOh+nnFbCHs7i/iSHp0B3/6xzDrwJuJoJsglR9Z8fK39IwJK8MpJUHCxj3bYrsTrtcx5Cg==" saltValue="NE1MwrV6l2C8NWBBQly6Kw==" spinCount="100000" sheet="1" objects="1" scenarios="1" formatRows="0"/>
  <mergeCells count="5">
    <mergeCell ref="A1:I1"/>
    <mergeCell ref="Q6:Q10"/>
    <mergeCell ref="S12:W12"/>
    <mergeCell ref="Q2:AO2"/>
    <mergeCell ref="AD6:AG6"/>
  </mergeCells>
  <conditionalFormatting sqref="I15:I99">
    <cfRule type="containsText" dxfId="15" priority="5" operator="containsText" text="Çok Yüksek">
      <formula>NOT(ISERROR(SEARCH("Çok Yüksek",I15)))</formula>
    </cfRule>
    <cfRule type="containsText" dxfId="14" priority="6" operator="containsText" text="Yüksek">
      <formula>NOT(ISERROR(SEARCH("Yüksek",I15)))</formula>
    </cfRule>
    <cfRule type="containsText" dxfId="13" priority="7" operator="containsText" text="Orta">
      <formula>NOT(ISERROR(SEARCH("Orta",I15)))</formula>
    </cfRule>
    <cfRule type="containsText" dxfId="12" priority="8" operator="containsText" text="Düşük">
      <formula>NOT(ISERROR(SEARCH("Düşük",I15)))</formula>
    </cfRule>
  </conditionalFormatting>
  <conditionalFormatting sqref="I82:I91">
    <cfRule type="containsText" dxfId="11" priority="1" operator="containsText" text="Çok Yüksek">
      <formula>NOT(ISERROR(SEARCH("Çok Yüksek",I82)))</formula>
    </cfRule>
    <cfRule type="containsText" dxfId="10" priority="2" operator="containsText" text="Yüksek">
      <formula>NOT(ISERROR(SEARCH("Yüksek",I82)))</formula>
    </cfRule>
    <cfRule type="containsText" dxfId="9" priority="3" operator="containsText" text="Orta">
      <formula>NOT(ISERROR(SEARCH("Orta",I82)))</formula>
    </cfRule>
    <cfRule type="containsText" dxfId="8" priority="4" operator="containsText" text="Düşük">
      <formula>NOT(ISERROR(SEARCH("Düşük",I82)))</formula>
    </cfRule>
  </conditionalFormatting>
  <dataValidations xWindow="433" yWindow="425" count="6">
    <dataValidation allowBlank="1" showInputMessage="1" showErrorMessage="1" promptTitle="Risk No" prompt="'GİRİŞ - Tanımlama' sayfasına göre otomatik olarak gelen risk numarası" sqref="A15:A99"/>
    <dataValidation allowBlank="1" showInputMessage="1" showErrorMessage="1" promptTitle="Kısa Risk Açıklaması" prompt="'GİRİŞ - Tanımlama' sayfası temel alınarak otomatik olarak doldurulan kısa risk açıklaması" sqref="B15:B99"/>
    <dataValidation allowBlank="1" showInputMessage="1" showErrorMessage="1" promptTitle="Risk Kategorisi" prompt="'GİRİŞ - Tanımlama' sayfasına göre otomatik olarak doldurulan riskin etki kategorisi" sqref="C15:C99"/>
    <dataValidation type="list" allowBlank="1" showInputMessage="1" showErrorMessage="1" promptTitle="Olasılık" prompt="Oluşan riskin yaklaşık olasılığını seçin (olasılığa ilişkin tanımlar için bkz. 'GİRİŞ - Kategoriler &amp; Derecelendirme' sayfası)" sqref="G15:G81 G92:G99">
      <formula1>$G$7:$G$12</formula1>
    </dataValidation>
    <dataValidation allowBlank="1" showInputMessage="1" showErrorMessage="1" promptTitle="Risk Oranı" prompt="'GİRİŞ - Kategoriler &amp; Derecelendirme' sayfasında sunulan değerlemeye göre otomatik olarak hesaplanır" sqref="I15:I99"/>
    <dataValidation type="list" allowBlank="1" showInputMessage="1" showErrorMessage="1" promptTitle="Etki" prompt="Riskin neden olduğu yaklaşık etkiyi seçin (Etki tanımları için bkz. 'GİRİŞ - Kategoriler &amp; Derecelendirme' sayfası)" sqref="E92:E99 E15:E81 G82:G91">
      <formula1>$E$7:$E$12</formula1>
    </dataValidation>
  </dataValidations>
  <pageMargins left="0.70866141732283472" right="0.70866141732283472" top="0.74803149606299213" bottom="0.74803149606299213" header="0.31496062992125984" footer="0.31496062992125984"/>
  <pageSetup scale="82" fitToHeight="15" orientation="landscape" r:id="rId1"/>
  <drawing r:id="rId2"/>
</worksheet>
</file>

<file path=xl/worksheets/sheet9.xml><?xml version="1.0" encoding="utf-8"?>
<worksheet xmlns="http://schemas.openxmlformats.org/spreadsheetml/2006/main" xmlns:r="http://schemas.openxmlformats.org/officeDocument/2006/relationships">
  <sheetPr codeName="Sayfa7">
    <tabColor theme="6" tint="0.39997558519241921"/>
    <pageSetUpPr fitToPage="1"/>
  </sheetPr>
  <dimension ref="A1:AV105"/>
  <sheetViews>
    <sheetView tabSelected="1" zoomScale="60" zoomScaleNormal="60" workbookViewId="0">
      <pane ySplit="14" topLeftCell="A72" activePane="bottomLeft" state="frozen"/>
      <selection pane="bottomLeft" activeCell="E25" sqref="E25"/>
    </sheetView>
  </sheetViews>
  <sheetFormatPr defaultColWidth="9.109375" defaultRowHeight="15" customHeight="1" zeroHeight="1"/>
  <cols>
    <col min="1" max="1" width="9.6640625" style="145" customWidth="1"/>
    <col min="2" max="2" width="35.6640625" style="145" customWidth="1"/>
    <col min="3" max="3" width="24.33203125" style="145" customWidth="1"/>
    <col min="4" max="4" width="16.6640625" style="145" customWidth="1"/>
    <col min="5" max="5" width="53.88671875" style="145" customWidth="1"/>
    <col min="6" max="6" width="15.6640625" style="145" customWidth="1"/>
    <col min="7" max="7" width="28.88671875" style="145" customWidth="1"/>
    <col min="8" max="8" width="17.5546875" style="145" customWidth="1"/>
    <col min="9" max="9" width="19.33203125" style="145" customWidth="1"/>
    <col min="10" max="10" width="6.88671875" style="145" hidden="1" customWidth="1"/>
    <col min="11" max="11" width="25.6640625" style="145" customWidth="1"/>
    <col min="12" max="12" width="10.5546875" style="145" hidden="1" customWidth="1"/>
    <col min="13" max="13" width="25.6640625" style="145" customWidth="1"/>
    <col min="14" max="14" width="13.109375" style="145" hidden="1" customWidth="1"/>
    <col min="15" max="15" width="20.6640625" style="145" customWidth="1"/>
    <col min="16" max="20" width="9.109375" style="144" customWidth="1"/>
    <col min="21" max="47" width="3.6640625" style="145" customWidth="1"/>
    <col min="48" max="48" width="8.88671875" style="145" customWidth="1"/>
    <col min="49" max="56" width="9.109375" style="145" customWidth="1"/>
    <col min="57" max="16383" width="9.109375" style="145"/>
    <col min="16384" max="16384" width="8" style="145" customWidth="1"/>
  </cols>
  <sheetData>
    <row r="1" spans="1:48" ht="20.100000000000001" customHeight="1">
      <c r="A1" s="257" t="s">
        <v>170</v>
      </c>
      <c r="B1" s="257"/>
      <c r="C1" s="257"/>
      <c r="D1" s="257"/>
      <c r="E1" s="257"/>
      <c r="F1" s="257"/>
      <c r="G1" s="257"/>
      <c r="H1" s="257"/>
      <c r="I1" s="257"/>
      <c r="J1" s="257"/>
      <c r="K1" s="257"/>
      <c r="L1" s="257"/>
      <c r="M1" s="257"/>
      <c r="N1" s="257"/>
      <c r="O1" s="257"/>
    </row>
    <row r="2" spans="1:48" ht="15" customHeight="1">
      <c r="A2" s="262" t="s">
        <v>161</v>
      </c>
      <c r="B2" s="262" t="s">
        <v>163</v>
      </c>
      <c r="C2" s="262" t="s">
        <v>158</v>
      </c>
      <c r="D2" s="262" t="s">
        <v>171</v>
      </c>
      <c r="E2" s="262" t="s">
        <v>159</v>
      </c>
      <c r="F2" s="262" t="s">
        <v>172</v>
      </c>
      <c r="G2" s="262" t="s">
        <v>342</v>
      </c>
      <c r="H2" s="262" t="s">
        <v>204</v>
      </c>
      <c r="I2" s="262" t="s">
        <v>205</v>
      </c>
      <c r="J2" s="264" t="s">
        <v>173</v>
      </c>
      <c r="K2" s="265"/>
      <c r="L2" s="265"/>
      <c r="M2" s="265"/>
      <c r="N2" s="265"/>
      <c r="O2" s="266"/>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row>
    <row r="3" spans="1:48" ht="30" customHeight="1">
      <c r="A3" s="263"/>
      <c r="B3" s="263"/>
      <c r="C3" s="263"/>
      <c r="D3" s="263"/>
      <c r="E3" s="263"/>
      <c r="F3" s="263"/>
      <c r="G3" s="263"/>
      <c r="H3" s="263"/>
      <c r="I3" s="263"/>
      <c r="J3" s="146" t="s">
        <v>7</v>
      </c>
      <c r="K3" s="147" t="s">
        <v>166</v>
      </c>
      <c r="L3" s="146" t="s">
        <v>8</v>
      </c>
      <c r="M3" s="147" t="s">
        <v>167</v>
      </c>
      <c r="N3" s="146" t="s">
        <v>9</v>
      </c>
      <c r="O3" s="147" t="s">
        <v>168</v>
      </c>
    </row>
    <row r="4" spans="1:48" ht="27" thickBot="1">
      <c r="A4" s="148" t="s">
        <v>169</v>
      </c>
      <c r="B4" s="148" t="s">
        <v>169</v>
      </c>
      <c r="C4" s="148" t="s">
        <v>169</v>
      </c>
      <c r="D4" s="148" t="s">
        <v>164</v>
      </c>
      <c r="E4" s="148" t="s">
        <v>162</v>
      </c>
      <c r="F4" s="148" t="s">
        <v>162</v>
      </c>
      <c r="G4" s="149" t="s">
        <v>162</v>
      </c>
      <c r="H4" s="149" t="s">
        <v>162</v>
      </c>
      <c r="I4" s="149" t="s">
        <v>162</v>
      </c>
      <c r="J4" s="150" t="s">
        <v>6</v>
      </c>
      <c r="K4" s="148" t="s">
        <v>164</v>
      </c>
      <c r="L4" s="150" t="s">
        <v>6</v>
      </c>
      <c r="M4" s="148" t="s">
        <v>164</v>
      </c>
      <c r="N4" s="150" t="s">
        <v>6</v>
      </c>
      <c r="O4" s="148" t="s">
        <v>169</v>
      </c>
    </row>
    <row r="5" spans="1:48" ht="15" hidden="1" customHeight="1">
      <c r="A5" s="151"/>
      <c r="B5" s="151"/>
      <c r="C5" s="151"/>
      <c r="D5" s="151"/>
      <c r="E5" s="151"/>
      <c r="F5" s="151"/>
      <c r="G5" s="151"/>
      <c r="H5" s="151"/>
      <c r="I5" s="151"/>
      <c r="J5" s="152"/>
      <c r="K5" s="153"/>
      <c r="L5" s="152"/>
      <c r="M5" s="151"/>
      <c r="N5" s="152"/>
      <c r="O5" s="151"/>
      <c r="U5" s="154"/>
      <c r="V5" s="154"/>
      <c r="W5" s="154"/>
      <c r="X5" s="154"/>
      <c r="Y5" s="154"/>
      <c r="Z5" s="154"/>
      <c r="AA5" s="154"/>
      <c r="AB5" s="154"/>
      <c r="AC5" s="154"/>
      <c r="AD5" s="154"/>
      <c r="AE5" s="154"/>
      <c r="AF5" s="154"/>
      <c r="AG5" s="154"/>
      <c r="AH5" s="154"/>
    </row>
    <row r="6" spans="1:48" ht="15" hidden="1" customHeight="1">
      <c r="A6" s="151" t="s">
        <v>2</v>
      </c>
      <c r="B6" s="151"/>
      <c r="C6" s="151"/>
      <c r="D6" s="151"/>
      <c r="E6" s="151"/>
      <c r="F6" s="151"/>
      <c r="G6" s="151"/>
      <c r="H6" s="151"/>
      <c r="I6" s="151"/>
      <c r="J6" s="155"/>
      <c r="K6" s="151"/>
      <c r="L6" s="156"/>
      <c r="M6" s="151"/>
      <c r="N6" s="155"/>
      <c r="O6" s="151"/>
      <c r="U6" s="157"/>
      <c r="V6" s="157"/>
      <c r="W6" s="258" t="s">
        <v>4</v>
      </c>
      <c r="X6" s="158">
        <v>5</v>
      </c>
      <c r="Y6" s="159" t="s">
        <v>33</v>
      </c>
      <c r="Z6" s="159" t="s">
        <v>34</v>
      </c>
      <c r="AA6" s="160" t="s">
        <v>35</v>
      </c>
      <c r="AB6" s="161" t="s">
        <v>12</v>
      </c>
      <c r="AC6" s="161" t="s">
        <v>36</v>
      </c>
      <c r="AD6" s="154"/>
      <c r="AE6" s="154"/>
      <c r="AF6" s="154"/>
      <c r="AG6" s="154"/>
      <c r="AH6" s="154"/>
      <c r="AJ6" s="261" t="s">
        <v>37</v>
      </c>
      <c r="AK6" s="261"/>
      <c r="AL6" s="261"/>
      <c r="AM6" s="261"/>
    </row>
    <row r="7" spans="1:48" ht="15" hidden="1" customHeight="1">
      <c r="A7" s="151"/>
      <c r="B7" s="151"/>
      <c r="C7" s="151"/>
      <c r="D7" s="162" t="s">
        <v>153</v>
      </c>
      <c r="E7" s="162"/>
      <c r="F7" s="162"/>
      <c r="G7" s="162"/>
      <c r="H7" s="162" t="s">
        <v>188</v>
      </c>
      <c r="I7" s="162"/>
      <c r="J7" s="163">
        <v>5</v>
      </c>
      <c r="K7" s="162" t="s">
        <v>148</v>
      </c>
      <c r="L7" s="163">
        <v>5</v>
      </c>
      <c r="M7" s="162" t="s">
        <v>148</v>
      </c>
      <c r="N7" s="163"/>
      <c r="O7" s="151"/>
      <c r="U7" s="157"/>
      <c r="V7" s="157"/>
      <c r="W7" s="258"/>
      <c r="X7" s="158">
        <v>4</v>
      </c>
      <c r="Y7" s="164" t="s">
        <v>28</v>
      </c>
      <c r="Z7" s="159" t="s">
        <v>29</v>
      </c>
      <c r="AA7" s="160" t="s">
        <v>30</v>
      </c>
      <c r="AB7" s="161" t="s">
        <v>31</v>
      </c>
      <c r="AC7" s="161" t="s">
        <v>32</v>
      </c>
      <c r="AD7" s="154"/>
      <c r="AE7" s="154"/>
      <c r="AF7" s="154"/>
      <c r="AG7" s="154"/>
      <c r="AH7" s="154"/>
      <c r="AJ7" s="165">
        <v>1</v>
      </c>
      <c r="AK7" s="166" t="s">
        <v>38</v>
      </c>
      <c r="AL7" s="165">
        <v>4</v>
      </c>
      <c r="AM7" s="167" t="s">
        <v>151</v>
      </c>
      <c r="AN7" s="167"/>
    </row>
    <row r="8" spans="1:48" ht="15" hidden="1" customHeight="1">
      <c r="A8" s="151"/>
      <c r="B8" s="151"/>
      <c r="C8" s="151"/>
      <c r="D8" s="162" t="s">
        <v>154</v>
      </c>
      <c r="E8" s="162"/>
      <c r="F8" s="162"/>
      <c r="G8" s="162"/>
      <c r="H8" s="162" t="s">
        <v>189</v>
      </c>
      <c r="I8" s="162"/>
      <c r="J8" s="163">
        <v>4</v>
      </c>
      <c r="K8" s="162" t="s">
        <v>149</v>
      </c>
      <c r="L8" s="163">
        <v>4</v>
      </c>
      <c r="M8" s="162" t="s">
        <v>149</v>
      </c>
      <c r="N8" s="163"/>
      <c r="O8" s="151"/>
      <c r="U8" s="157"/>
      <c r="V8" s="157"/>
      <c r="W8" s="258"/>
      <c r="X8" s="158">
        <v>3</v>
      </c>
      <c r="Y8" s="164" t="s">
        <v>23</v>
      </c>
      <c r="Z8" s="159" t="s">
        <v>24</v>
      </c>
      <c r="AA8" s="159" t="s">
        <v>25</v>
      </c>
      <c r="AB8" s="160" t="s">
        <v>26</v>
      </c>
      <c r="AC8" s="160" t="s">
        <v>27</v>
      </c>
      <c r="AD8" s="154"/>
      <c r="AE8" s="154"/>
      <c r="AF8" s="154"/>
      <c r="AG8" s="154"/>
      <c r="AH8" s="154"/>
      <c r="AJ8" s="165">
        <v>5</v>
      </c>
      <c r="AK8" s="166" t="s">
        <v>38</v>
      </c>
      <c r="AL8" s="165">
        <v>10</v>
      </c>
      <c r="AM8" s="168" t="s">
        <v>150</v>
      </c>
      <c r="AN8" s="168"/>
    </row>
    <row r="9" spans="1:48" ht="15" hidden="1" customHeight="1">
      <c r="A9" s="151"/>
      <c r="B9" s="151"/>
      <c r="C9" s="151"/>
      <c r="D9" s="162" t="s">
        <v>155</v>
      </c>
      <c r="E9" s="162"/>
      <c r="F9" s="162"/>
      <c r="G9" s="162"/>
      <c r="H9" s="162"/>
      <c r="I9" s="162"/>
      <c r="J9" s="163">
        <v>3</v>
      </c>
      <c r="K9" s="162" t="s">
        <v>150</v>
      </c>
      <c r="L9" s="163">
        <v>3</v>
      </c>
      <c r="M9" s="162" t="s">
        <v>150</v>
      </c>
      <c r="N9" s="163"/>
      <c r="O9" s="151"/>
      <c r="U9" s="157"/>
      <c r="V9" s="157"/>
      <c r="W9" s="258"/>
      <c r="X9" s="158">
        <v>2</v>
      </c>
      <c r="Y9" s="164" t="s">
        <v>18</v>
      </c>
      <c r="Z9" s="164" t="s">
        <v>19</v>
      </c>
      <c r="AA9" s="159" t="s">
        <v>20</v>
      </c>
      <c r="AB9" s="159" t="s">
        <v>21</v>
      </c>
      <c r="AC9" s="159" t="s">
        <v>22</v>
      </c>
      <c r="AD9" s="154"/>
      <c r="AE9" s="154"/>
      <c r="AF9" s="154"/>
      <c r="AG9" s="154"/>
      <c r="AH9" s="154"/>
      <c r="AJ9" s="165">
        <v>12</v>
      </c>
      <c r="AK9" s="166" t="s">
        <v>38</v>
      </c>
      <c r="AL9" s="165">
        <v>15</v>
      </c>
      <c r="AM9" s="169" t="s">
        <v>149</v>
      </c>
      <c r="AN9" s="169"/>
    </row>
    <row r="10" spans="1:48" ht="15" hidden="1" customHeight="1">
      <c r="A10" s="151"/>
      <c r="B10" s="151"/>
      <c r="C10" s="151"/>
      <c r="D10" s="162" t="s">
        <v>156</v>
      </c>
      <c r="E10" s="162"/>
      <c r="F10" s="162"/>
      <c r="G10" s="162"/>
      <c r="H10" s="162"/>
      <c r="I10" s="162"/>
      <c r="J10" s="163">
        <v>2</v>
      </c>
      <c r="K10" s="162" t="s">
        <v>151</v>
      </c>
      <c r="L10" s="163">
        <v>2</v>
      </c>
      <c r="M10" s="162" t="s">
        <v>151</v>
      </c>
      <c r="N10" s="163"/>
      <c r="O10" s="151"/>
      <c r="U10" s="157"/>
      <c r="V10" s="157"/>
      <c r="W10" s="258"/>
      <c r="X10" s="158">
        <v>1</v>
      </c>
      <c r="Y10" s="164" t="s">
        <v>13</v>
      </c>
      <c r="Z10" s="164" t="s">
        <v>14</v>
      </c>
      <c r="AA10" s="164" t="s">
        <v>15</v>
      </c>
      <c r="AB10" s="164" t="s">
        <v>16</v>
      </c>
      <c r="AC10" s="159" t="s">
        <v>17</v>
      </c>
      <c r="AD10" s="154"/>
      <c r="AE10" s="154"/>
      <c r="AF10" s="154"/>
      <c r="AG10" s="154"/>
      <c r="AH10" s="154"/>
      <c r="AJ10" s="170">
        <v>16</v>
      </c>
      <c r="AK10" s="171" t="s">
        <v>38</v>
      </c>
      <c r="AL10" s="170">
        <v>25</v>
      </c>
      <c r="AM10" s="172" t="s">
        <v>148</v>
      </c>
      <c r="AN10" s="172"/>
    </row>
    <row r="11" spans="1:48" ht="14.4" hidden="1">
      <c r="A11" s="151"/>
      <c r="B11" s="151"/>
      <c r="C11" s="151"/>
      <c r="D11" s="162" t="s">
        <v>157</v>
      </c>
      <c r="E11" s="151"/>
      <c r="F11" s="151"/>
      <c r="G11" s="151"/>
      <c r="H11" s="151"/>
      <c r="I11" s="151"/>
      <c r="J11" s="163">
        <v>1</v>
      </c>
      <c r="K11" s="162" t="s">
        <v>152</v>
      </c>
      <c r="L11" s="163">
        <v>1</v>
      </c>
      <c r="M11" s="162" t="s">
        <v>152</v>
      </c>
      <c r="N11" s="163"/>
      <c r="O11" s="151"/>
      <c r="Y11" s="173">
        <v>1</v>
      </c>
      <c r="Z11" s="173">
        <v>2</v>
      </c>
      <c r="AA11" s="173">
        <v>3</v>
      </c>
      <c r="AB11" s="173">
        <v>4</v>
      </c>
      <c r="AC11" s="173">
        <v>5</v>
      </c>
      <c r="AD11" s="154"/>
      <c r="AE11" s="154"/>
      <c r="AF11" s="154"/>
      <c r="AG11" s="154"/>
      <c r="AH11" s="154"/>
    </row>
    <row r="12" spans="1:48" ht="14.4" hidden="1">
      <c r="A12" s="151"/>
      <c r="B12" s="151"/>
      <c r="C12" s="151"/>
      <c r="D12" s="151"/>
      <c r="E12" s="151"/>
      <c r="F12" s="151"/>
      <c r="G12" s="151"/>
      <c r="H12" s="151"/>
      <c r="I12" s="151"/>
      <c r="J12" s="155"/>
      <c r="K12" s="151"/>
      <c r="L12" s="155"/>
      <c r="M12" s="151"/>
      <c r="N12" s="155"/>
      <c r="O12" s="151"/>
      <c r="Y12" s="259" t="s">
        <v>3</v>
      </c>
      <c r="Z12" s="259"/>
      <c r="AA12" s="259"/>
      <c r="AB12" s="259"/>
      <c r="AC12" s="259"/>
      <c r="AD12" s="154"/>
      <c r="AE12" s="154"/>
      <c r="AF12" s="154"/>
      <c r="AG12" s="154"/>
      <c r="AH12" s="154"/>
    </row>
    <row r="13" spans="1:48" ht="23.25" hidden="1" customHeight="1">
      <c r="A13" s="151"/>
      <c r="B13" s="151"/>
      <c r="C13" s="151"/>
      <c r="D13" s="151"/>
      <c r="E13" s="151"/>
      <c r="F13" s="151"/>
      <c r="G13" s="151"/>
      <c r="H13" s="151"/>
      <c r="I13" s="151"/>
      <c r="J13" s="155"/>
      <c r="K13" s="151"/>
      <c r="L13" s="155"/>
      <c r="M13" s="151"/>
      <c r="N13" s="155"/>
      <c r="O13" s="151"/>
      <c r="U13" s="154"/>
      <c r="V13" s="154"/>
      <c r="W13" s="154"/>
      <c r="X13" s="154"/>
      <c r="Y13" s="154"/>
      <c r="Z13" s="154"/>
      <c r="AA13" s="154"/>
      <c r="AB13" s="154"/>
      <c r="AC13" s="154"/>
      <c r="AD13" s="154"/>
      <c r="AE13" s="154"/>
      <c r="AF13" s="154"/>
      <c r="AG13" s="154"/>
      <c r="AH13" s="154"/>
    </row>
    <row r="14" spans="1:48" ht="39" hidden="1" customHeight="1">
      <c r="A14" s="151"/>
      <c r="B14" s="151"/>
      <c r="C14" s="151"/>
      <c r="D14" s="151"/>
      <c r="E14" s="151"/>
      <c r="F14" s="151"/>
      <c r="G14" s="151"/>
      <c r="H14" s="151"/>
      <c r="I14" s="151"/>
      <c r="J14" s="155"/>
      <c r="K14" s="151"/>
      <c r="L14" s="155"/>
      <c r="M14" s="151"/>
      <c r="N14" s="155"/>
      <c r="O14" s="151"/>
      <c r="U14" s="174"/>
      <c r="V14" s="174"/>
      <c r="W14" s="175" t="s">
        <v>13</v>
      </c>
      <c r="X14" s="175" t="s">
        <v>14</v>
      </c>
      <c r="Y14" s="175" t="s">
        <v>15</v>
      </c>
      <c r="Z14" s="175" t="s">
        <v>16</v>
      </c>
      <c r="AA14" s="175" t="s">
        <v>17</v>
      </c>
      <c r="AB14" s="175" t="s">
        <v>18</v>
      </c>
      <c r="AC14" s="175" t="s">
        <v>19</v>
      </c>
      <c r="AD14" s="175" t="s">
        <v>20</v>
      </c>
      <c r="AE14" s="175" t="s">
        <v>21</v>
      </c>
      <c r="AF14" s="175" t="s">
        <v>22</v>
      </c>
      <c r="AG14" s="175" t="s">
        <v>23</v>
      </c>
      <c r="AH14" s="175" t="s">
        <v>24</v>
      </c>
      <c r="AI14" s="175" t="s">
        <v>25</v>
      </c>
      <c r="AJ14" s="175" t="s">
        <v>26</v>
      </c>
      <c r="AK14" s="175" t="s">
        <v>27</v>
      </c>
      <c r="AL14" s="175" t="s">
        <v>28</v>
      </c>
      <c r="AM14" s="175" t="s">
        <v>29</v>
      </c>
      <c r="AN14" s="175" t="s">
        <v>30</v>
      </c>
      <c r="AO14" s="175" t="s">
        <v>31</v>
      </c>
      <c r="AP14" s="175" t="s">
        <v>32</v>
      </c>
      <c r="AQ14" s="175" t="s">
        <v>33</v>
      </c>
      <c r="AR14" s="175" t="s">
        <v>34</v>
      </c>
      <c r="AS14" s="175" t="s">
        <v>35</v>
      </c>
      <c r="AT14" s="175" t="s">
        <v>12</v>
      </c>
      <c r="AU14" s="175" t="s">
        <v>36</v>
      </c>
      <c r="AV14" s="154"/>
    </row>
    <row r="15" spans="1:48" ht="101.25" customHeight="1">
      <c r="A15" s="131">
        <f>IF('Risk - Belirleme'!A15=""," ",'Risk - Belirleme'!A15)</f>
        <v>1</v>
      </c>
      <c r="B15" s="125" t="str">
        <f>IF('Risk - Belirleme'!D15=""," ",'Risk - Belirleme'!D15)</f>
        <v>Elektrik laboratuvarlarında tehlikeli gerilim altında deney yapılması sırasında  yalıtkan paspas kullanılmaması nedeni ile elektrik çarpılmasına maruz kalınması.</v>
      </c>
      <c r="C15" s="125" t="str">
        <f>IF('Risk - Belirleme'!E15=""," ",'Risk - Belirleme'!E15)</f>
        <v>Sağlık ve güvenlik</v>
      </c>
      <c r="D15" s="90" t="s">
        <v>154</v>
      </c>
      <c r="E15" s="92" t="s">
        <v>361</v>
      </c>
      <c r="F15" s="92" t="s">
        <v>344</v>
      </c>
      <c r="G15" s="92" t="s">
        <v>350</v>
      </c>
      <c r="H15" s="90" t="s">
        <v>351</v>
      </c>
      <c r="I15" s="91" t="s">
        <v>354</v>
      </c>
      <c r="J15" s="130">
        <f t="shared" ref="J15:J16" si="0">IF(K15="","",(IF(K15=$K$7,$J$7,(IF(K15=$K$8,$J$8,(IF(K15=$K$9,$J$9,(IF(K15=$K$10,$J$10,(IF(K15=$K$11,$J$11," ")))))))))))</f>
        <v>2</v>
      </c>
      <c r="K15" s="130" t="s">
        <v>151</v>
      </c>
      <c r="L15" s="130">
        <f>IF(M15="","",(IF(M15=$M$7,$L$7,(IF(M15=$M$8,$L$8,(IF(M15=$M$9,$L$9,(IF(M15=$M$10,$L$10,(IF(M15=$M$11,$L$11," ")))))))))))</f>
        <v>3</v>
      </c>
      <c r="M15" s="130" t="s">
        <v>150</v>
      </c>
      <c r="N15" s="130">
        <f>IF(OR($K15="",$M15=""),"",J15*L15)</f>
        <v>6</v>
      </c>
      <c r="O15" s="176" t="str">
        <f>IF(OR($K15="",$M15=""),"",   IF($N15&lt;$AJ$8,$AM$7,   IF(AND($N15&gt;$AL$7,$N15&lt;$AJ$9),$AM$8,   IF(AND($N15&gt;$AL$8,$N15&lt;$AJ$10),$AM$9,   IF($N15&gt;$AL$9,$AM$10,"")))))</f>
        <v>Orta</v>
      </c>
      <c r="P15" s="177"/>
      <c r="Q15" s="177"/>
      <c r="R15" s="177"/>
      <c r="S15" s="177"/>
      <c r="T15" s="177"/>
      <c r="U15" s="178"/>
      <c r="V15" s="178"/>
      <c r="W15" s="178" t="str">
        <f>IF(AND($J15=1,$L15=1),"X","")</f>
        <v/>
      </c>
      <c r="X15" s="178" t="str">
        <f>IF(AND($J15=1,$L15=2),"X","")</f>
        <v/>
      </c>
      <c r="Y15" s="178" t="str">
        <f>IF(AND($J15=1,$L15=3),"X","")</f>
        <v/>
      </c>
      <c r="Z15" s="178" t="str">
        <f>IF(AND($J15=1,$L15=4),"X","")</f>
        <v/>
      </c>
      <c r="AA15" s="178" t="str">
        <f>IF(AND($J15=1,$L15=5),"X","")</f>
        <v/>
      </c>
      <c r="AB15" s="178" t="str">
        <f>IF(AND($J15=2,$L15=1),"X","")</f>
        <v/>
      </c>
      <c r="AC15" s="178" t="str">
        <f>IF(AND($J15=2,$L15=2),"X","")</f>
        <v/>
      </c>
      <c r="AD15" s="178" t="str">
        <f>IF(AND($J15=2,$L15=3),"X","")</f>
        <v>X</v>
      </c>
      <c r="AE15" s="178" t="str">
        <f>IF(AND($J15=2,$L15=4),"X","")</f>
        <v/>
      </c>
      <c r="AF15" s="178" t="str">
        <f>IF(AND($J15=2,$L15=5),"X","")</f>
        <v/>
      </c>
      <c r="AG15" s="178" t="str">
        <f>IF(AND($J15=3,$L15=1),"X","")</f>
        <v/>
      </c>
      <c r="AH15" s="178" t="str">
        <f>IF(AND($J15=3,$L15=2),"X","")</f>
        <v/>
      </c>
      <c r="AI15" s="178" t="str">
        <f>IF(AND($J15=3,$L15=3),"X","")</f>
        <v/>
      </c>
      <c r="AJ15" s="178" t="str">
        <f>IF(AND($J15=3,$L15=4),"X","")</f>
        <v/>
      </c>
      <c r="AK15" s="178" t="str">
        <f>IF(AND($J15=3,$L15=5),"X","")</f>
        <v/>
      </c>
      <c r="AL15" s="178" t="str">
        <f>IF(AND($J15=4,$L15=1),"X","")</f>
        <v/>
      </c>
      <c r="AM15" s="178" t="str">
        <f>IF(AND($J15=4,$L15=2),"X","")</f>
        <v/>
      </c>
      <c r="AN15" s="178" t="str">
        <f>IF(AND($J15=4,$L15=3),"X","")</f>
        <v/>
      </c>
      <c r="AO15" s="178" t="str">
        <f>IF(AND($J15=4,$L15=4),"X","")</f>
        <v/>
      </c>
      <c r="AP15" s="178" t="str">
        <f>IF(AND($J15=4,$L15=5),"X","")</f>
        <v/>
      </c>
      <c r="AQ15" s="178" t="str">
        <f>IF(AND($J15=5,$L15=1),"X","")</f>
        <v/>
      </c>
      <c r="AR15" s="178" t="str">
        <f>IF(AND($J15=5,$L15=2),"X","")</f>
        <v/>
      </c>
      <c r="AS15" s="178" t="str">
        <f>IF(AND($J15=5,$L15=3),"X","")</f>
        <v/>
      </c>
      <c r="AT15" s="178" t="str">
        <f>IF(AND($J15=5,$L15=4),"X","")</f>
        <v/>
      </c>
      <c r="AU15" s="178" t="str">
        <f>IF(AND($J15=5,$L15=5),"X","")</f>
        <v/>
      </c>
      <c r="AV15" s="179"/>
    </row>
    <row r="16" spans="1:48" ht="63" customHeight="1">
      <c r="A16" s="131">
        <f>IF('Risk - Belirleme'!A16=""," ",'Risk - Belirleme'!A16)</f>
        <v>2</v>
      </c>
      <c r="B16" s="125" t="str">
        <f>IF('Risk - Belirleme'!D16=""," ",'Risk - Belirleme'!D16)</f>
        <v>Personel yetersizliği sebebi ile elektrik tehlikesine maruz kalınması</v>
      </c>
      <c r="C16" s="125" t="str">
        <f>IF('Risk - Belirleme'!E16=""," ",'Risk - Belirleme'!E16)</f>
        <v>Sağlık ve güvenlik</v>
      </c>
      <c r="D16" s="90" t="s">
        <v>154</v>
      </c>
      <c r="E16" s="92" t="s">
        <v>362</v>
      </c>
      <c r="F16" s="92" t="s">
        <v>344</v>
      </c>
      <c r="G16" s="92" t="s">
        <v>350</v>
      </c>
      <c r="H16" s="90" t="s">
        <v>363</v>
      </c>
      <c r="I16" t="s">
        <v>345</v>
      </c>
      <c r="J16" s="130">
        <f t="shared" si="0"/>
        <v>2</v>
      </c>
      <c r="K16" s="130" t="s">
        <v>151</v>
      </c>
      <c r="L16" s="130">
        <f t="shared" ref="L16:L75" si="1">IF(M16="","",(IF(M16=$M$7,$L$7,(IF(M16=$M$8,$L$8,(IF(M16=$M$9,$L$9,(IF(M16=$M$10,$L$10,(IF(M16=$M$11,$L$11," ")))))))))))</f>
        <v>2</v>
      </c>
      <c r="M16" s="130" t="s">
        <v>151</v>
      </c>
      <c r="N16" s="130">
        <f>IF(OR($K16="",$M16=""),"",J16*L16)</f>
        <v>4</v>
      </c>
      <c r="O16" s="176" t="str">
        <f>IF(OR($K16="",$M16=""),"",   IF($N16&lt;$AJ$8,$AM$7,   IF(AND($N16&gt;$AL$7,$N16&lt;$AJ$9),$AM$8,   IF(AND($N16&gt;$AL$8,$N16&lt;$AJ$10),$AM$9,   IF($N16&gt;$AL$9,$AM$10,"")))))</f>
        <v>Düşük</v>
      </c>
      <c r="P16" s="177"/>
      <c r="Q16" s="177"/>
      <c r="R16" s="177"/>
      <c r="S16" s="177"/>
      <c r="T16" s="177"/>
      <c r="U16" s="178"/>
      <c r="V16" s="178"/>
      <c r="W16" s="178" t="str">
        <f t="shared" ref="W16:W79" si="2">IF(AND($J16=1,$L16=1),"X","")</f>
        <v/>
      </c>
      <c r="X16" s="178" t="str">
        <f t="shared" ref="X16:X79" si="3">IF(AND($J16=1,$L16=2),"X","")</f>
        <v/>
      </c>
      <c r="Y16" s="178" t="str">
        <f t="shared" ref="Y16:Y79" si="4">IF(AND($J16=1,$L16=3),"X","")</f>
        <v/>
      </c>
      <c r="Z16" s="178" t="str">
        <f t="shared" ref="Z16:Z79" si="5">IF(AND($J16=1,$L16=4),"X","")</f>
        <v/>
      </c>
      <c r="AA16" s="178" t="str">
        <f t="shared" ref="AA16:AA79" si="6">IF(AND($J16=1,$L16=5),"X","")</f>
        <v/>
      </c>
      <c r="AB16" s="178" t="str">
        <f t="shared" ref="AB16:AB79" si="7">IF(AND($J16=2,$L16=1),"X","")</f>
        <v/>
      </c>
      <c r="AC16" s="178" t="str">
        <f t="shared" ref="AC16:AC79" si="8">IF(AND($J16=2,$L16=2),"X","")</f>
        <v>X</v>
      </c>
      <c r="AD16" s="178" t="str">
        <f t="shared" ref="AD16:AD79" si="9">IF(AND($J16=2,$L16=3),"X","")</f>
        <v/>
      </c>
      <c r="AE16" s="178" t="str">
        <f t="shared" ref="AE16:AE79" si="10">IF(AND($J16=2,$L16=4),"X","")</f>
        <v/>
      </c>
      <c r="AF16" s="178" t="str">
        <f t="shared" ref="AF16:AF79" si="11">IF(AND($J16=2,$L16=5),"X","")</f>
        <v/>
      </c>
      <c r="AG16" s="178" t="str">
        <f t="shared" ref="AG16:AG79" si="12">IF(AND($J16=3,$L16=1),"X","")</f>
        <v/>
      </c>
      <c r="AH16" s="178" t="str">
        <f t="shared" ref="AH16:AH79" si="13">IF(AND($J16=3,$L16=2),"X","")</f>
        <v/>
      </c>
      <c r="AI16" s="178" t="str">
        <f t="shared" ref="AI16:AI79" si="14">IF(AND($J16=3,$L16=3),"X","")</f>
        <v/>
      </c>
      <c r="AJ16" s="178" t="str">
        <f t="shared" ref="AJ16:AJ79" si="15">IF(AND($J16=3,$L16=4),"X","")</f>
        <v/>
      </c>
      <c r="AK16" s="178" t="str">
        <f t="shared" ref="AK16:AK79" si="16">IF(AND($J16=3,$L16=5),"X","")</f>
        <v/>
      </c>
      <c r="AL16" s="178" t="str">
        <f t="shared" ref="AL16:AL79" si="17">IF(AND($J16=4,$L16=1),"X","")</f>
        <v/>
      </c>
      <c r="AM16" s="178" t="str">
        <f t="shared" ref="AM16:AM79" si="18">IF(AND($J16=4,$L16=2),"X","")</f>
        <v/>
      </c>
      <c r="AN16" s="178" t="str">
        <f t="shared" ref="AN16:AN79" si="19">IF(AND($J16=4,$L16=3),"X","")</f>
        <v/>
      </c>
      <c r="AO16" s="178" t="str">
        <f t="shared" ref="AO16:AO79" si="20">IF(AND($J16=4,$L16=4),"X","")</f>
        <v/>
      </c>
      <c r="AP16" s="178" t="str">
        <f t="shared" ref="AP16:AP79" si="21">IF(AND($J16=4,$L16=5),"X","")</f>
        <v/>
      </c>
      <c r="AQ16" s="178" t="str">
        <f t="shared" ref="AQ16:AQ79" si="22">IF(AND($J16=5,$L16=1),"X","")</f>
        <v/>
      </c>
      <c r="AR16" s="178" t="str">
        <f t="shared" ref="AR16:AR79" si="23">IF(AND($J16=5,$L16=2),"X","")</f>
        <v/>
      </c>
      <c r="AS16" s="178" t="str">
        <f t="shared" ref="AS16:AS79" si="24">IF(AND($J16=5,$L16=3),"X","")</f>
        <v/>
      </c>
      <c r="AT16" s="178" t="str">
        <f t="shared" ref="AT16:AT79" si="25">IF(AND($J16=5,$L16=4),"X","")</f>
        <v/>
      </c>
      <c r="AU16" s="178" t="str">
        <f t="shared" ref="AU16:AU79" si="26">IF(AND($J16=5,$L16=5),"X","")</f>
        <v/>
      </c>
      <c r="AV16" s="179"/>
    </row>
    <row r="17" spans="1:48" ht="75" customHeight="1">
      <c r="A17" s="131">
        <f>IF('Risk - Belirleme'!A17=""," ",'Risk - Belirleme'!A17)</f>
        <v>3</v>
      </c>
      <c r="B17" s="125" t="str">
        <f>IF('Risk - Belirleme'!D17=""," ",'Risk - Belirleme'!D17)</f>
        <v>Öğrencilerin çalışmaları sırasında meydana gelebilecek yaralanmalara müdahele edebilecek ekipmanların olmaması</v>
      </c>
      <c r="C17" s="125" t="str">
        <f>IF('Risk - Belirleme'!E17=""," ",'Risk - Belirleme'!E17)</f>
        <v>Yasal/Uygunluk</v>
      </c>
      <c r="D17" s="90" t="s">
        <v>154</v>
      </c>
      <c r="E17" s="92" t="s">
        <v>348</v>
      </c>
      <c r="F17" s="92" t="s">
        <v>349</v>
      </c>
      <c r="G17" s="92" t="s">
        <v>352</v>
      </c>
      <c r="H17" s="90" t="s">
        <v>353</v>
      </c>
      <c r="I17" s="91" t="s">
        <v>354</v>
      </c>
      <c r="J17" s="130"/>
      <c r="K17" s="130" t="s">
        <v>151</v>
      </c>
      <c r="L17" s="130"/>
      <c r="M17" s="130" t="s">
        <v>151</v>
      </c>
      <c r="N17" s="130"/>
      <c r="O17" s="176"/>
      <c r="P17" s="177"/>
      <c r="Q17" s="177"/>
      <c r="R17" s="177"/>
      <c r="S17" s="177"/>
      <c r="T17" s="177"/>
      <c r="U17" s="178"/>
      <c r="V17" s="178"/>
      <c r="W17" s="178" t="str">
        <f t="shared" si="2"/>
        <v/>
      </c>
      <c r="X17" s="178" t="str">
        <f t="shared" si="3"/>
        <v/>
      </c>
      <c r="Y17" s="178" t="str">
        <f t="shared" si="4"/>
        <v/>
      </c>
      <c r="Z17" s="178" t="str">
        <f t="shared" si="5"/>
        <v/>
      </c>
      <c r="AA17" s="178" t="str">
        <f t="shared" si="6"/>
        <v/>
      </c>
      <c r="AB17" s="178" t="str">
        <f t="shared" si="7"/>
        <v/>
      </c>
      <c r="AC17" s="178" t="str">
        <f t="shared" si="8"/>
        <v/>
      </c>
      <c r="AD17" s="178" t="str">
        <f t="shared" si="9"/>
        <v/>
      </c>
      <c r="AE17" s="178" t="str">
        <f t="shared" si="10"/>
        <v/>
      </c>
      <c r="AF17" s="178" t="str">
        <f t="shared" si="11"/>
        <v/>
      </c>
      <c r="AG17" s="178" t="str">
        <f t="shared" si="12"/>
        <v/>
      </c>
      <c r="AH17" s="178" t="str">
        <f t="shared" si="13"/>
        <v/>
      </c>
      <c r="AI17" s="178" t="str">
        <f t="shared" si="14"/>
        <v/>
      </c>
      <c r="AJ17" s="178" t="str">
        <f t="shared" si="15"/>
        <v/>
      </c>
      <c r="AK17" s="178" t="str">
        <f t="shared" si="16"/>
        <v/>
      </c>
      <c r="AL17" s="178" t="str">
        <f t="shared" si="17"/>
        <v/>
      </c>
      <c r="AM17" s="178" t="str">
        <f t="shared" si="18"/>
        <v/>
      </c>
      <c r="AN17" s="178" t="str">
        <f t="shared" si="19"/>
        <v/>
      </c>
      <c r="AO17" s="178" t="str">
        <f t="shared" si="20"/>
        <v/>
      </c>
      <c r="AP17" s="178" t="str">
        <f t="shared" si="21"/>
        <v/>
      </c>
      <c r="AQ17" s="178" t="str">
        <f t="shared" si="22"/>
        <v/>
      </c>
      <c r="AR17" s="178" t="str">
        <f t="shared" si="23"/>
        <v/>
      </c>
      <c r="AS17" s="178" t="str">
        <f t="shared" si="24"/>
        <v/>
      </c>
      <c r="AT17" s="178" t="str">
        <f t="shared" si="25"/>
        <v/>
      </c>
      <c r="AU17" s="178" t="str">
        <f t="shared" si="26"/>
        <v/>
      </c>
      <c r="AV17" s="179"/>
    </row>
    <row r="18" spans="1:48" ht="74.25" customHeight="1">
      <c r="A18" s="131">
        <f>IF('Risk - Belirleme'!A18=""," ",'Risk - Belirleme'!A18)</f>
        <v>4</v>
      </c>
      <c r="B18" s="125" t="str">
        <f>IF('Risk - Belirleme'!D18=""," ",'Risk - Belirleme'!D18)</f>
        <v>Öğrencilerin süresi içerisinde ders seçme işlemi yapmaması sonucu döem uzatmaları</v>
      </c>
      <c r="C18" s="125" t="str">
        <f>IF('Risk - Belirleme'!E18=""," ",'Risk - Belirleme'!E18)</f>
        <v>Yasal/Uygunluk</v>
      </c>
      <c r="D18" s="90" t="s">
        <v>154</v>
      </c>
      <c r="E18" s="92" t="s">
        <v>364</v>
      </c>
      <c r="F18" s="92" t="s">
        <v>344</v>
      </c>
      <c r="G18" s="92" t="s">
        <v>365</v>
      </c>
      <c r="H18" s="90" t="s">
        <v>367</v>
      </c>
      <c r="I18" s="91" t="s">
        <v>366</v>
      </c>
      <c r="J18" s="130"/>
      <c r="K18" s="130" t="s">
        <v>151</v>
      </c>
      <c r="L18" s="130"/>
      <c r="M18" s="130" t="s">
        <v>151</v>
      </c>
      <c r="N18" s="130"/>
      <c r="O18" s="176"/>
      <c r="P18" s="177"/>
      <c r="Q18" s="177"/>
      <c r="R18" s="177"/>
      <c r="S18" s="177"/>
      <c r="T18" s="177"/>
      <c r="U18" s="178"/>
      <c r="V18" s="178"/>
      <c r="W18" s="178" t="str">
        <f t="shared" si="2"/>
        <v/>
      </c>
      <c r="X18" s="178" t="str">
        <f t="shared" si="3"/>
        <v/>
      </c>
      <c r="Y18" s="178" t="str">
        <f t="shared" si="4"/>
        <v/>
      </c>
      <c r="Z18" s="178" t="str">
        <f t="shared" si="5"/>
        <v/>
      </c>
      <c r="AA18" s="178" t="str">
        <f t="shared" si="6"/>
        <v/>
      </c>
      <c r="AB18" s="178" t="str">
        <f t="shared" si="7"/>
        <v/>
      </c>
      <c r="AC18" s="178" t="str">
        <f t="shared" si="8"/>
        <v/>
      </c>
      <c r="AD18" s="178" t="str">
        <f t="shared" si="9"/>
        <v/>
      </c>
      <c r="AE18" s="178" t="str">
        <f t="shared" si="10"/>
        <v/>
      </c>
      <c r="AF18" s="178" t="str">
        <f t="shared" si="11"/>
        <v/>
      </c>
      <c r="AG18" s="178" t="str">
        <f t="shared" si="12"/>
        <v/>
      </c>
      <c r="AH18" s="178" t="str">
        <f t="shared" si="13"/>
        <v/>
      </c>
      <c r="AI18" s="178" t="str">
        <f t="shared" si="14"/>
        <v/>
      </c>
      <c r="AJ18" s="178" t="str">
        <f t="shared" si="15"/>
        <v/>
      </c>
      <c r="AK18" s="178" t="str">
        <f t="shared" si="16"/>
        <v/>
      </c>
      <c r="AL18" s="178" t="str">
        <f t="shared" si="17"/>
        <v/>
      </c>
      <c r="AM18" s="178" t="str">
        <f t="shared" si="18"/>
        <v/>
      </c>
      <c r="AN18" s="178" t="str">
        <f t="shared" si="19"/>
        <v/>
      </c>
      <c r="AO18" s="178" t="str">
        <f t="shared" si="20"/>
        <v/>
      </c>
      <c r="AP18" s="178" t="str">
        <f t="shared" si="21"/>
        <v/>
      </c>
      <c r="AQ18" s="178" t="str">
        <f t="shared" si="22"/>
        <v/>
      </c>
      <c r="AR18" s="178" t="str">
        <f t="shared" si="23"/>
        <v/>
      </c>
      <c r="AS18" s="178" t="str">
        <f t="shared" si="24"/>
        <v/>
      </c>
      <c r="AT18" s="178" t="str">
        <f t="shared" si="25"/>
        <v/>
      </c>
      <c r="AU18" s="178" t="str">
        <f t="shared" si="26"/>
        <v/>
      </c>
      <c r="AV18" s="179"/>
    </row>
    <row r="19" spans="1:48" ht="81.75" customHeight="1">
      <c r="A19" s="131">
        <f>IF('Risk - Belirleme'!A19=""," ",'Risk - Belirleme'!A19)</f>
        <v>5</v>
      </c>
      <c r="B19" s="125" t="str">
        <f>IF('Risk - Belirleme'!D19=""," ",'Risk - Belirleme'!D19)</f>
        <v>Yatay geçiş sürecinde eksik evrağın zamanında temin edilmemesi</v>
      </c>
      <c r="C19" s="125" t="str">
        <f>IF('Risk - Belirleme'!E19=""," ",'Risk - Belirleme'!E19)</f>
        <v>Operasyonel</v>
      </c>
      <c r="D19" s="90" t="s">
        <v>154</v>
      </c>
      <c r="E19" s="92" t="s">
        <v>380</v>
      </c>
      <c r="F19" s="92" t="s">
        <v>382</v>
      </c>
      <c r="G19" s="92" t="s">
        <v>367</v>
      </c>
      <c r="H19" s="90" t="s">
        <v>391</v>
      </c>
      <c r="I19" s="91" t="s">
        <v>395</v>
      </c>
      <c r="J19" s="130"/>
      <c r="K19" s="130" t="s">
        <v>151</v>
      </c>
      <c r="L19" s="130"/>
      <c r="M19" s="130" t="s">
        <v>151</v>
      </c>
      <c r="N19" s="130"/>
      <c r="O19" s="176"/>
      <c r="P19" s="177"/>
      <c r="Q19" s="177"/>
      <c r="R19" s="177"/>
      <c r="S19" s="177"/>
      <c r="T19" s="177"/>
      <c r="U19" s="178"/>
      <c r="V19" s="178"/>
      <c r="W19" s="178" t="str">
        <f t="shared" si="2"/>
        <v/>
      </c>
      <c r="X19" s="178" t="str">
        <f t="shared" si="3"/>
        <v/>
      </c>
      <c r="Y19" s="178" t="str">
        <f t="shared" si="4"/>
        <v/>
      </c>
      <c r="Z19" s="178" t="str">
        <f t="shared" si="5"/>
        <v/>
      </c>
      <c r="AA19" s="178" t="str">
        <f t="shared" si="6"/>
        <v/>
      </c>
      <c r="AB19" s="178" t="str">
        <f t="shared" si="7"/>
        <v/>
      </c>
      <c r="AC19" s="178" t="str">
        <f t="shared" si="8"/>
        <v/>
      </c>
      <c r="AD19" s="178" t="str">
        <f t="shared" si="9"/>
        <v/>
      </c>
      <c r="AE19" s="178" t="str">
        <f t="shared" si="10"/>
        <v/>
      </c>
      <c r="AF19" s="178" t="str">
        <f t="shared" si="11"/>
        <v/>
      </c>
      <c r="AG19" s="178" t="str">
        <f t="shared" si="12"/>
        <v/>
      </c>
      <c r="AH19" s="178" t="str">
        <f t="shared" si="13"/>
        <v/>
      </c>
      <c r="AI19" s="178" t="str">
        <f t="shared" si="14"/>
        <v/>
      </c>
      <c r="AJ19" s="178" t="str">
        <f t="shared" si="15"/>
        <v/>
      </c>
      <c r="AK19" s="178" t="str">
        <f t="shared" si="16"/>
        <v/>
      </c>
      <c r="AL19" s="178" t="str">
        <f t="shared" si="17"/>
        <v/>
      </c>
      <c r="AM19" s="178" t="str">
        <f t="shared" si="18"/>
        <v/>
      </c>
      <c r="AN19" s="178" t="str">
        <f t="shared" si="19"/>
        <v/>
      </c>
      <c r="AO19" s="178" t="str">
        <f t="shared" si="20"/>
        <v/>
      </c>
      <c r="AP19" s="178" t="str">
        <f t="shared" si="21"/>
        <v/>
      </c>
      <c r="AQ19" s="178" t="str">
        <f t="shared" si="22"/>
        <v/>
      </c>
      <c r="AR19" s="178" t="str">
        <f t="shared" si="23"/>
        <v/>
      </c>
      <c r="AS19" s="178" t="str">
        <f t="shared" si="24"/>
        <v/>
      </c>
      <c r="AT19" s="178" t="str">
        <f t="shared" si="25"/>
        <v/>
      </c>
      <c r="AU19" s="178" t="str">
        <f t="shared" si="26"/>
        <v/>
      </c>
      <c r="AV19" s="179"/>
    </row>
    <row r="20" spans="1:48" ht="50.25" customHeight="1">
      <c r="A20" s="131">
        <f>IF('Risk - Belirleme'!A20=""," ",'Risk - Belirleme'!A20)</f>
        <v>6</v>
      </c>
      <c r="B20" s="125" t="str">
        <f>IF('Risk - Belirleme'!D20=""," ",'Risk - Belirleme'!D20)</f>
        <v>Kurum içi veya kurum dışı Gelen Giden evrakların güncel olarak takip edilememesi</v>
      </c>
      <c r="C20" s="125" t="str">
        <f>IF('Risk - Belirleme'!E20=""," ",'Risk - Belirleme'!E20)</f>
        <v>Operasyonel ve Yasal</v>
      </c>
      <c r="D20" s="90" t="s">
        <v>154</v>
      </c>
      <c r="E20" s="92" t="s">
        <v>381</v>
      </c>
      <c r="F20" s="92" t="s">
        <v>382</v>
      </c>
      <c r="G20" s="92" t="s">
        <v>387</v>
      </c>
      <c r="H20" s="90" t="s">
        <v>392</v>
      </c>
      <c r="I20" s="145" t="s">
        <v>345</v>
      </c>
      <c r="J20" s="130"/>
      <c r="K20" s="130" t="s">
        <v>151</v>
      </c>
      <c r="L20" s="130"/>
      <c r="M20" s="130" t="s">
        <v>151</v>
      </c>
      <c r="N20" s="130">
        <f t="shared" ref="N20:N80" si="27">IF(OR($K20="",$M20=""),"",J20*L20)</f>
        <v>0</v>
      </c>
      <c r="O20" s="176" t="str">
        <f t="shared" ref="O20:O81" si="28">IF(OR($K20="",$M20=""),"",   IF($N20&lt;$AJ$8,$AM$7,   IF(AND($N20&gt;$AL$7,$N20&lt;$AJ$9),$AM$8,   IF(AND($N20&gt;$AL$8,$N20&lt;$AJ$10),$AM$9,   IF($N20&gt;$AL$9,$AM$10,"")))))</f>
        <v>Düşük</v>
      </c>
      <c r="P20" s="177"/>
      <c r="Q20" s="177"/>
      <c r="R20" s="177"/>
      <c r="S20" s="177"/>
      <c r="T20" s="177"/>
      <c r="U20" s="178"/>
      <c r="V20" s="178"/>
      <c r="W20" s="178" t="str">
        <f t="shared" si="2"/>
        <v/>
      </c>
      <c r="X20" s="178" t="str">
        <f t="shared" si="3"/>
        <v/>
      </c>
      <c r="Y20" s="178" t="str">
        <f t="shared" si="4"/>
        <v/>
      </c>
      <c r="Z20" s="178" t="str">
        <f t="shared" si="5"/>
        <v/>
      </c>
      <c r="AA20" s="178" t="str">
        <f t="shared" si="6"/>
        <v/>
      </c>
      <c r="AB20" s="178" t="str">
        <f t="shared" si="7"/>
        <v/>
      </c>
      <c r="AC20" s="178" t="str">
        <f t="shared" si="8"/>
        <v/>
      </c>
      <c r="AD20" s="178" t="str">
        <f t="shared" si="9"/>
        <v/>
      </c>
      <c r="AE20" s="178" t="str">
        <f t="shared" si="10"/>
        <v/>
      </c>
      <c r="AF20" s="178" t="str">
        <f t="shared" si="11"/>
        <v/>
      </c>
      <c r="AG20" s="178" t="str">
        <f t="shared" si="12"/>
        <v/>
      </c>
      <c r="AH20" s="178" t="str">
        <f t="shared" si="13"/>
        <v/>
      </c>
      <c r="AI20" s="178" t="str">
        <f t="shared" si="14"/>
        <v/>
      </c>
      <c r="AJ20" s="178" t="str">
        <f t="shared" si="15"/>
        <v/>
      </c>
      <c r="AK20" s="178" t="str">
        <f t="shared" si="16"/>
        <v/>
      </c>
      <c r="AL20" s="178" t="str">
        <f t="shared" si="17"/>
        <v/>
      </c>
      <c r="AM20" s="178" t="str">
        <f t="shared" si="18"/>
        <v/>
      </c>
      <c r="AN20" s="178" t="str">
        <f t="shared" si="19"/>
        <v/>
      </c>
      <c r="AO20" s="178" t="str">
        <f t="shared" si="20"/>
        <v/>
      </c>
      <c r="AP20" s="178" t="str">
        <f t="shared" si="21"/>
        <v/>
      </c>
      <c r="AQ20" s="178" t="str">
        <f t="shared" si="22"/>
        <v/>
      </c>
      <c r="AR20" s="178" t="str">
        <f t="shared" si="23"/>
        <v/>
      </c>
      <c r="AS20" s="178" t="str">
        <f t="shared" si="24"/>
        <v/>
      </c>
      <c r="AT20" s="178" t="str">
        <f t="shared" si="25"/>
        <v/>
      </c>
      <c r="AU20" s="178" t="str">
        <f t="shared" si="26"/>
        <v/>
      </c>
    </row>
    <row r="21" spans="1:48" ht="82.5" customHeight="1">
      <c r="A21" s="131">
        <f>IF('Risk - Belirleme'!A21=""," ",'Risk - Belirleme'!A21)</f>
        <v>7</v>
      </c>
      <c r="B21" s="125" t="str">
        <f>IF('Risk - Belirleme'!D21=""," ",'Risk - Belirleme'!D21)</f>
        <v xml:space="preserve"> Kurum dışı gelen ve günlü olan evrakların belirli tarih aralığında zamanında kurumdışı gelen kaydı yapılmaması</v>
      </c>
      <c r="C21" s="125" t="str">
        <f>IF('Risk - Belirleme'!E21=""," ",'Risk - Belirleme'!E21)</f>
        <v>Operasyonel</v>
      </c>
      <c r="D21" s="90" t="s">
        <v>154</v>
      </c>
      <c r="E21" s="92" t="s">
        <v>383</v>
      </c>
      <c r="F21" s="92" t="s">
        <v>382</v>
      </c>
      <c r="G21" s="92" t="s">
        <v>388</v>
      </c>
      <c r="H21" s="90" t="s">
        <v>392</v>
      </c>
      <c r="I21" s="191" t="s">
        <v>396</v>
      </c>
      <c r="J21" s="130"/>
      <c r="K21" s="130" t="s">
        <v>151</v>
      </c>
      <c r="L21" s="130"/>
      <c r="M21" s="130" t="s">
        <v>151</v>
      </c>
      <c r="N21" s="130">
        <f t="shared" si="27"/>
        <v>0</v>
      </c>
      <c r="O21" s="176" t="str">
        <f t="shared" si="28"/>
        <v>Düşük</v>
      </c>
      <c r="P21" s="177"/>
      <c r="Q21" s="177"/>
      <c r="R21" s="177"/>
      <c r="S21" s="177"/>
      <c r="T21" s="177"/>
      <c r="U21" s="178"/>
      <c r="V21" s="178"/>
      <c r="W21" s="178" t="str">
        <f t="shared" si="2"/>
        <v/>
      </c>
      <c r="X21" s="178" t="str">
        <f t="shared" si="3"/>
        <v/>
      </c>
      <c r="Y21" s="178" t="str">
        <f t="shared" si="4"/>
        <v/>
      </c>
      <c r="Z21" s="178" t="str">
        <f t="shared" si="5"/>
        <v/>
      </c>
      <c r="AA21" s="178" t="str">
        <f t="shared" si="6"/>
        <v/>
      </c>
      <c r="AB21" s="178" t="str">
        <f t="shared" si="7"/>
        <v/>
      </c>
      <c r="AC21" s="178" t="str">
        <f t="shared" si="8"/>
        <v/>
      </c>
      <c r="AD21" s="178" t="str">
        <f t="shared" si="9"/>
        <v/>
      </c>
      <c r="AE21" s="178" t="str">
        <f t="shared" si="10"/>
        <v/>
      </c>
      <c r="AF21" s="178" t="str">
        <f t="shared" si="11"/>
        <v/>
      </c>
      <c r="AG21" s="178" t="str">
        <f t="shared" si="12"/>
        <v/>
      </c>
      <c r="AH21" s="178" t="str">
        <f t="shared" si="13"/>
        <v/>
      </c>
      <c r="AI21" s="178" t="str">
        <f t="shared" si="14"/>
        <v/>
      </c>
      <c r="AJ21" s="178" t="str">
        <f t="shared" si="15"/>
        <v/>
      </c>
      <c r="AK21" s="178" t="str">
        <f t="shared" si="16"/>
        <v/>
      </c>
      <c r="AL21" s="178" t="str">
        <f t="shared" si="17"/>
        <v/>
      </c>
      <c r="AM21" s="178" t="str">
        <f t="shared" si="18"/>
        <v/>
      </c>
      <c r="AN21" s="178" t="str">
        <f t="shared" si="19"/>
        <v/>
      </c>
      <c r="AO21" s="178" t="str">
        <f t="shared" si="20"/>
        <v/>
      </c>
      <c r="AP21" s="178" t="str">
        <f t="shared" si="21"/>
        <v/>
      </c>
      <c r="AQ21" s="178" t="str">
        <f t="shared" si="22"/>
        <v/>
      </c>
      <c r="AR21" s="178" t="str">
        <f t="shared" si="23"/>
        <v/>
      </c>
      <c r="AS21" s="178" t="str">
        <f t="shared" si="24"/>
        <v/>
      </c>
      <c r="AT21" s="178" t="str">
        <f t="shared" si="25"/>
        <v/>
      </c>
      <c r="AU21" s="178" t="str">
        <f t="shared" si="26"/>
        <v/>
      </c>
    </row>
    <row r="22" spans="1:48" ht="83.25" customHeight="1">
      <c r="A22" s="131">
        <f>IF('Risk - Belirleme'!A22=""," ",'Risk - Belirleme'!A22)</f>
        <v>8</v>
      </c>
      <c r="B22" s="125" t="str">
        <f>IF('Risk - Belirleme'!D22=""," ",'Risk - Belirleme'!D22)</f>
        <v>Sınav dönemlerinde yoğun olarak kullanılan fotokopi cihazının yetersiz kalması</v>
      </c>
      <c r="C22" s="125" t="str">
        <f>IF('Risk - Belirleme'!E22=""," ",'Risk - Belirleme'!E22)</f>
        <v>Bilgi Sistemleri</v>
      </c>
      <c r="D22" s="90" t="s">
        <v>154</v>
      </c>
      <c r="E22" s="92" t="s">
        <v>384</v>
      </c>
      <c r="F22" s="92" t="s">
        <v>382</v>
      </c>
      <c r="G22" s="92" t="s">
        <v>390</v>
      </c>
      <c r="H22" s="90" t="s">
        <v>393</v>
      </c>
      <c r="I22" s="91" t="s">
        <v>397</v>
      </c>
      <c r="J22" s="130"/>
      <c r="K22" s="130" t="s">
        <v>151</v>
      </c>
      <c r="L22" s="130"/>
      <c r="M22" s="130" t="s">
        <v>151</v>
      </c>
      <c r="N22" s="130">
        <f t="shared" si="27"/>
        <v>0</v>
      </c>
      <c r="O22" s="176" t="str">
        <f t="shared" si="28"/>
        <v>Düşük</v>
      </c>
      <c r="P22" s="177"/>
      <c r="Q22" s="177"/>
      <c r="R22" s="177"/>
      <c r="S22" s="177"/>
      <c r="T22" s="177"/>
      <c r="U22" s="178"/>
      <c r="V22" s="178"/>
      <c r="W22" s="178" t="str">
        <f t="shared" si="2"/>
        <v/>
      </c>
      <c r="X22" s="178" t="str">
        <f t="shared" si="3"/>
        <v/>
      </c>
      <c r="Y22" s="178" t="str">
        <f t="shared" si="4"/>
        <v/>
      </c>
      <c r="Z22" s="178" t="str">
        <f t="shared" si="5"/>
        <v/>
      </c>
      <c r="AA22" s="178" t="str">
        <f t="shared" si="6"/>
        <v/>
      </c>
      <c r="AB22" s="178" t="str">
        <f t="shared" si="7"/>
        <v/>
      </c>
      <c r="AC22" s="178" t="str">
        <f t="shared" si="8"/>
        <v/>
      </c>
      <c r="AD22" s="178" t="str">
        <f t="shared" si="9"/>
        <v/>
      </c>
      <c r="AE22" s="178" t="str">
        <f t="shared" si="10"/>
        <v/>
      </c>
      <c r="AF22" s="178" t="str">
        <f t="shared" si="11"/>
        <v/>
      </c>
      <c r="AG22" s="178" t="str">
        <f t="shared" si="12"/>
        <v/>
      </c>
      <c r="AH22" s="178" t="str">
        <f t="shared" si="13"/>
        <v/>
      </c>
      <c r="AI22" s="178" t="str">
        <f t="shared" si="14"/>
        <v/>
      </c>
      <c r="AJ22" s="178" t="str">
        <f t="shared" si="15"/>
        <v/>
      </c>
      <c r="AK22" s="178" t="str">
        <f t="shared" si="16"/>
        <v/>
      </c>
      <c r="AL22" s="178" t="str">
        <f t="shared" si="17"/>
        <v/>
      </c>
      <c r="AM22" s="178" t="str">
        <f t="shared" si="18"/>
        <v/>
      </c>
      <c r="AN22" s="178" t="str">
        <f t="shared" si="19"/>
        <v/>
      </c>
      <c r="AO22" s="178" t="str">
        <f t="shared" si="20"/>
        <v/>
      </c>
      <c r="AP22" s="178" t="str">
        <f t="shared" si="21"/>
        <v/>
      </c>
      <c r="AQ22" s="178" t="str">
        <f t="shared" si="22"/>
        <v/>
      </c>
      <c r="AR22" s="178" t="str">
        <f t="shared" si="23"/>
        <v/>
      </c>
      <c r="AS22" s="178" t="str">
        <f t="shared" si="24"/>
        <v/>
      </c>
      <c r="AT22" s="178" t="str">
        <f t="shared" si="25"/>
        <v/>
      </c>
      <c r="AU22" s="178" t="str">
        <f t="shared" si="26"/>
        <v/>
      </c>
    </row>
    <row r="23" spans="1:48" ht="81" customHeight="1">
      <c r="A23" s="131">
        <v>9</v>
      </c>
      <c r="B23" s="125" t="str">
        <f>IF('Risk - Belirleme'!D23=""," ",'Risk - Belirleme'!D23)</f>
        <v>Kayıt dönemi ve sınav dönemlerinde öğrenci adaylarınınpersoneli telefon yoluyla gereksiz yere meşgul etmesi</v>
      </c>
      <c r="C23" s="125" t="str">
        <f>IF('Risk - Belirleme'!E23=""," ",'Risk - Belirleme'!E23)</f>
        <v>Finansal</v>
      </c>
      <c r="D23" s="90" t="s">
        <v>154</v>
      </c>
      <c r="E23" s="92" t="s">
        <v>385</v>
      </c>
      <c r="F23" s="92" t="s">
        <v>382</v>
      </c>
      <c r="G23" s="92" t="s">
        <v>387</v>
      </c>
      <c r="H23" s="90" t="s">
        <v>394</v>
      </c>
      <c r="I23" s="91"/>
      <c r="J23" s="130"/>
      <c r="K23" s="130" t="s">
        <v>151</v>
      </c>
      <c r="L23" s="130"/>
      <c r="M23" s="130" t="s">
        <v>151</v>
      </c>
      <c r="N23" s="130">
        <f t="shared" si="27"/>
        <v>0</v>
      </c>
      <c r="O23" s="176" t="str">
        <f t="shared" si="28"/>
        <v>Düşük</v>
      </c>
      <c r="U23" s="178"/>
      <c r="V23" s="178"/>
      <c r="W23" s="178" t="str">
        <f t="shared" si="2"/>
        <v/>
      </c>
      <c r="X23" s="178" t="str">
        <f t="shared" si="3"/>
        <v/>
      </c>
      <c r="Y23" s="178" t="str">
        <f t="shared" si="4"/>
        <v/>
      </c>
      <c r="Z23" s="178" t="str">
        <f t="shared" si="5"/>
        <v/>
      </c>
      <c r="AA23" s="178" t="str">
        <f t="shared" si="6"/>
        <v/>
      </c>
      <c r="AB23" s="178" t="str">
        <f t="shared" si="7"/>
        <v/>
      </c>
      <c r="AC23" s="178" t="str">
        <f t="shared" si="8"/>
        <v/>
      </c>
      <c r="AD23" s="178" t="str">
        <f t="shared" si="9"/>
        <v/>
      </c>
      <c r="AE23" s="178" t="str">
        <f t="shared" si="10"/>
        <v/>
      </c>
      <c r="AF23" s="178" t="str">
        <f t="shared" si="11"/>
        <v/>
      </c>
      <c r="AG23" s="178" t="str">
        <f t="shared" si="12"/>
        <v/>
      </c>
      <c r="AH23" s="178" t="str">
        <f t="shared" si="13"/>
        <v/>
      </c>
      <c r="AI23" s="178" t="str">
        <f t="shared" si="14"/>
        <v/>
      </c>
      <c r="AJ23" s="178" t="str">
        <f t="shared" si="15"/>
        <v/>
      </c>
      <c r="AK23" s="178" t="str">
        <f t="shared" si="16"/>
        <v/>
      </c>
      <c r="AL23" s="178" t="str">
        <f t="shared" si="17"/>
        <v/>
      </c>
      <c r="AM23" s="178" t="str">
        <f t="shared" si="18"/>
        <v/>
      </c>
      <c r="AN23" s="178" t="str">
        <f t="shared" si="19"/>
        <v/>
      </c>
      <c r="AO23" s="178" t="str">
        <f t="shared" si="20"/>
        <v/>
      </c>
      <c r="AP23" s="178" t="str">
        <f t="shared" si="21"/>
        <v/>
      </c>
      <c r="AQ23" s="178" t="str">
        <f t="shared" si="22"/>
        <v/>
      </c>
      <c r="AR23" s="178" t="str">
        <f t="shared" si="23"/>
        <v/>
      </c>
      <c r="AS23" s="178" t="str">
        <f t="shared" si="24"/>
        <v/>
      </c>
      <c r="AT23" s="178" t="str">
        <f t="shared" si="25"/>
        <v/>
      </c>
      <c r="AU23" s="178" t="str">
        <f t="shared" si="26"/>
        <v/>
      </c>
    </row>
    <row r="24" spans="1:48" ht="78" customHeight="1">
      <c r="A24" s="131">
        <f>IF('Risk - Belirleme'!A24=""," ",'Risk - Belirleme'!A24)</f>
        <v>10</v>
      </c>
      <c r="B24" s="125" t="str">
        <f>IF('Risk - Belirleme'!D24=""," ",'Risk - Belirleme'!D24)</f>
        <v>Personel için gerekli demirbaş malzemelerinin (laboratuvar ve büro malzemesi) uzun bir süre sonunda temin edilmesi</v>
      </c>
      <c r="C24" s="125" t="str">
        <f>IF('Risk - Belirleme'!E24=""," ",'Risk - Belirleme'!E24)</f>
        <v>Operasyonel</v>
      </c>
      <c r="D24" s="90" t="s">
        <v>154</v>
      </c>
      <c r="E24" s="92" t="s">
        <v>386</v>
      </c>
      <c r="F24" s="92" t="s">
        <v>382</v>
      </c>
      <c r="G24" s="92" t="s">
        <v>389</v>
      </c>
      <c r="H24" s="90" t="s">
        <v>393</v>
      </c>
      <c r="I24" s="91" t="s">
        <v>397</v>
      </c>
      <c r="J24" s="130"/>
      <c r="K24" s="130" t="s">
        <v>151</v>
      </c>
      <c r="L24" s="130"/>
      <c r="M24" s="130" t="s">
        <v>151</v>
      </c>
      <c r="N24" s="130">
        <f t="shared" si="27"/>
        <v>0</v>
      </c>
      <c r="O24" s="176" t="str">
        <f t="shared" si="28"/>
        <v>Düşük</v>
      </c>
      <c r="W24" s="178" t="str">
        <f t="shared" si="2"/>
        <v/>
      </c>
      <c r="X24" s="178" t="str">
        <f t="shared" si="3"/>
        <v/>
      </c>
      <c r="Y24" s="178" t="str">
        <f t="shared" si="4"/>
        <v/>
      </c>
      <c r="Z24" s="178" t="str">
        <f t="shared" si="5"/>
        <v/>
      </c>
      <c r="AA24" s="178" t="str">
        <f t="shared" si="6"/>
        <v/>
      </c>
      <c r="AB24" s="178" t="str">
        <f t="shared" si="7"/>
        <v/>
      </c>
      <c r="AC24" s="178" t="str">
        <f t="shared" si="8"/>
        <v/>
      </c>
      <c r="AD24" s="178" t="str">
        <f t="shared" si="9"/>
        <v/>
      </c>
      <c r="AE24" s="178" t="str">
        <f t="shared" si="10"/>
        <v/>
      </c>
      <c r="AF24" s="178" t="str">
        <f t="shared" si="11"/>
        <v/>
      </c>
      <c r="AG24" s="178" t="str">
        <f t="shared" si="12"/>
        <v/>
      </c>
      <c r="AH24" s="178" t="str">
        <f t="shared" si="13"/>
        <v/>
      </c>
      <c r="AI24" s="178" t="str">
        <f t="shared" si="14"/>
        <v/>
      </c>
      <c r="AJ24" s="178" t="str">
        <f t="shared" si="15"/>
        <v/>
      </c>
      <c r="AK24" s="178" t="str">
        <f t="shared" si="16"/>
        <v/>
      </c>
      <c r="AL24" s="178" t="str">
        <f t="shared" si="17"/>
        <v/>
      </c>
      <c r="AM24" s="178" t="str">
        <f t="shared" si="18"/>
        <v/>
      </c>
      <c r="AN24" s="178" t="str">
        <f t="shared" si="19"/>
        <v/>
      </c>
      <c r="AO24" s="178" t="str">
        <f t="shared" si="20"/>
        <v/>
      </c>
      <c r="AP24" s="178" t="str">
        <f t="shared" si="21"/>
        <v/>
      </c>
      <c r="AQ24" s="178" t="str">
        <f t="shared" si="22"/>
        <v/>
      </c>
      <c r="AR24" s="178" t="str">
        <f t="shared" si="23"/>
        <v/>
      </c>
      <c r="AS24" s="178" t="str">
        <f t="shared" si="24"/>
        <v/>
      </c>
      <c r="AT24" s="178" t="str">
        <f t="shared" si="25"/>
        <v/>
      </c>
      <c r="AU24" s="178" t="str">
        <f t="shared" si="26"/>
        <v/>
      </c>
    </row>
    <row r="25" spans="1:48" ht="75.75" customHeight="1">
      <c r="A25" s="131">
        <f>IF('Risk - Belirleme'!A25=""," ",'Risk - Belirleme'!A25)</f>
        <v>11</v>
      </c>
      <c r="B25" s="125" t="str">
        <f>IF('Risk - Belirleme'!D25=""," ",'Risk - Belirleme'!D25)</f>
        <v>ekders yaz okulu vs. ödemelerinin gerekli evrakların birimlerden toplanamaması sebebiyle gecikmeli ödenmesi</v>
      </c>
      <c r="C25" s="125" t="str">
        <f>IF('Risk - Belirleme'!E25=""," ",'Risk - Belirleme'!E25)</f>
        <v>Finansal</v>
      </c>
      <c r="D25" s="90" t="s">
        <v>154</v>
      </c>
      <c r="E25" s="92" t="s">
        <v>429</v>
      </c>
      <c r="F25" s="92" t="s">
        <v>344</v>
      </c>
      <c r="G25" s="92" t="s">
        <v>430</v>
      </c>
      <c r="H25" s="90" t="s">
        <v>449</v>
      </c>
      <c r="I25" s="91"/>
      <c r="J25" s="130">
        <f t="shared" ref="J25:J53" si="29">IF(K25="","",(IF(K25=$K$7,$J$7,(IF(K25=$K$8,$J$8,(IF(K25=$K$9,$J$9,(IF(K25=$K$10,$J$10,(IF(K25=$K$11,$J$11," ")))))))))))</f>
        <v>3</v>
      </c>
      <c r="K25" s="130" t="s">
        <v>150</v>
      </c>
      <c r="L25" s="130">
        <f t="shared" ref="L25:L31" si="30">IF(M25="","",(IF(M25=$M$7,$L$7,(IF(M25=$M$8,$L$8,(IF(M25=$M$9,$L$9,(IF(M25=$M$10,$L$10,(IF(M25=$M$11,$L$11," ")))))))))))</f>
        <v>3</v>
      </c>
      <c r="M25" s="130" t="s">
        <v>150</v>
      </c>
      <c r="N25" s="130">
        <f t="shared" si="27"/>
        <v>9</v>
      </c>
      <c r="O25" s="176" t="str">
        <f t="shared" si="28"/>
        <v>Orta</v>
      </c>
      <c r="W25" s="178" t="str">
        <f t="shared" si="2"/>
        <v/>
      </c>
      <c r="X25" s="178" t="str">
        <f t="shared" si="3"/>
        <v/>
      </c>
      <c r="Y25" s="178" t="str">
        <f t="shared" si="4"/>
        <v/>
      </c>
      <c r="Z25" s="178" t="str">
        <f t="shared" si="5"/>
        <v/>
      </c>
      <c r="AA25" s="178" t="str">
        <f t="shared" si="6"/>
        <v/>
      </c>
      <c r="AB25" s="178" t="str">
        <f t="shared" si="7"/>
        <v/>
      </c>
      <c r="AC25" s="178" t="str">
        <f t="shared" si="8"/>
        <v/>
      </c>
      <c r="AD25" s="178" t="str">
        <f t="shared" si="9"/>
        <v/>
      </c>
      <c r="AE25" s="178" t="str">
        <f t="shared" si="10"/>
        <v/>
      </c>
      <c r="AF25" s="178" t="str">
        <f t="shared" si="11"/>
        <v/>
      </c>
      <c r="AG25" s="178" t="str">
        <f t="shared" si="12"/>
        <v/>
      </c>
      <c r="AH25" s="178" t="str">
        <f t="shared" si="13"/>
        <v/>
      </c>
      <c r="AI25" s="178" t="str">
        <f t="shared" si="14"/>
        <v>X</v>
      </c>
      <c r="AJ25" s="178" t="str">
        <f t="shared" si="15"/>
        <v/>
      </c>
      <c r="AK25" s="178" t="str">
        <f t="shared" si="16"/>
        <v/>
      </c>
      <c r="AL25" s="178" t="str">
        <f t="shared" si="17"/>
        <v/>
      </c>
      <c r="AM25" s="178" t="str">
        <f t="shared" si="18"/>
        <v/>
      </c>
      <c r="AN25" s="178" t="str">
        <f t="shared" si="19"/>
        <v/>
      </c>
      <c r="AO25" s="178" t="str">
        <f t="shared" si="20"/>
        <v/>
      </c>
      <c r="AP25" s="178" t="str">
        <f t="shared" si="21"/>
        <v/>
      </c>
      <c r="AQ25" s="178" t="str">
        <f t="shared" si="22"/>
        <v/>
      </c>
      <c r="AR25" s="178" t="str">
        <f t="shared" si="23"/>
        <v/>
      </c>
      <c r="AS25" s="178" t="str">
        <f t="shared" si="24"/>
        <v/>
      </c>
      <c r="AT25" s="178" t="str">
        <f t="shared" si="25"/>
        <v/>
      </c>
      <c r="AU25" s="178" t="str">
        <f t="shared" si="26"/>
        <v/>
      </c>
    </row>
    <row r="26" spans="1:48" ht="61.5" customHeight="1">
      <c r="A26" s="131">
        <f>IF('Risk - Belirleme'!A26=""," ",'Risk - Belirleme'!A26)</f>
        <v>12</v>
      </c>
      <c r="B26" s="125" t="str">
        <f>IF('Risk - Belirleme'!D26=""," ",'Risk - Belirleme'!D26)</f>
        <v>Elektronik haberleşme hizmetine dair fatura ayrtıntılarının detyalı incelenmesi- şahsi aramaların tespiti</v>
      </c>
      <c r="C26" s="125" t="str">
        <f>IF('Risk - Belirleme'!E26=""," ",'Risk - Belirleme'!E26)</f>
        <v>Operasyonel ve Finansal</v>
      </c>
      <c r="D26" s="90" t="s">
        <v>154</v>
      </c>
      <c r="E26" s="92" t="s">
        <v>431</v>
      </c>
      <c r="F26" s="92" t="s">
        <v>382</v>
      </c>
      <c r="G26" s="92" t="s">
        <v>430</v>
      </c>
      <c r="H26" s="90" t="s">
        <v>449</v>
      </c>
      <c r="I26" s="91" t="s">
        <v>450</v>
      </c>
      <c r="J26" s="130">
        <f t="shared" si="29"/>
        <v>2</v>
      </c>
      <c r="K26" s="130" t="s">
        <v>151</v>
      </c>
      <c r="L26" s="130">
        <f t="shared" si="30"/>
        <v>2</v>
      </c>
      <c r="M26" s="130" t="s">
        <v>151</v>
      </c>
      <c r="N26" s="130">
        <f t="shared" si="27"/>
        <v>4</v>
      </c>
      <c r="O26" s="176" t="str">
        <f t="shared" si="28"/>
        <v>Düşük</v>
      </c>
      <c r="W26" s="178" t="str">
        <f t="shared" si="2"/>
        <v/>
      </c>
      <c r="X26" s="178" t="str">
        <f t="shared" si="3"/>
        <v/>
      </c>
      <c r="Y26" s="178" t="str">
        <f t="shared" si="4"/>
        <v/>
      </c>
      <c r="Z26" s="178" t="str">
        <f t="shared" si="5"/>
        <v/>
      </c>
      <c r="AA26" s="178" t="str">
        <f t="shared" si="6"/>
        <v/>
      </c>
      <c r="AB26" s="178" t="str">
        <f t="shared" si="7"/>
        <v/>
      </c>
      <c r="AC26" s="178" t="str">
        <f t="shared" si="8"/>
        <v>X</v>
      </c>
      <c r="AD26" s="178" t="str">
        <f t="shared" si="9"/>
        <v/>
      </c>
      <c r="AE26" s="178" t="str">
        <f t="shared" si="10"/>
        <v/>
      </c>
      <c r="AF26" s="178" t="str">
        <f t="shared" si="11"/>
        <v/>
      </c>
      <c r="AG26" s="178" t="str">
        <f t="shared" si="12"/>
        <v/>
      </c>
      <c r="AH26" s="178" t="str">
        <f t="shared" si="13"/>
        <v/>
      </c>
      <c r="AI26" s="178" t="str">
        <f t="shared" si="14"/>
        <v/>
      </c>
      <c r="AJ26" s="178" t="str">
        <f t="shared" si="15"/>
        <v/>
      </c>
      <c r="AK26" s="178" t="str">
        <f t="shared" si="16"/>
        <v/>
      </c>
      <c r="AL26" s="178" t="str">
        <f t="shared" si="17"/>
        <v/>
      </c>
      <c r="AM26" s="178" t="str">
        <f t="shared" si="18"/>
        <v/>
      </c>
      <c r="AN26" s="178" t="str">
        <f t="shared" si="19"/>
        <v/>
      </c>
      <c r="AO26" s="178" t="str">
        <f t="shared" si="20"/>
        <v/>
      </c>
      <c r="AP26" s="178" t="str">
        <f t="shared" si="21"/>
        <v/>
      </c>
      <c r="AQ26" s="178" t="str">
        <f t="shared" si="22"/>
        <v/>
      </c>
      <c r="AR26" s="178" t="str">
        <f t="shared" si="23"/>
        <v/>
      </c>
      <c r="AS26" s="178" t="str">
        <f t="shared" si="24"/>
        <v/>
      </c>
      <c r="AT26" s="178" t="str">
        <f t="shared" si="25"/>
        <v/>
      </c>
      <c r="AU26" s="178" t="str">
        <f t="shared" si="26"/>
        <v/>
      </c>
    </row>
    <row r="27" spans="1:48" ht="51.75" customHeight="1">
      <c r="A27" s="131">
        <f>IF('Risk - Belirleme'!A27=""," ",'Risk - Belirleme'!A27)</f>
        <v>13</v>
      </c>
      <c r="B27" s="125" t="str">
        <f>IF('Risk - Belirleme'!D27=""," ",'Risk - Belirleme'!D27)</f>
        <v>jüri ödemelerinde yeniden atama için ödeme talebinde bulunan personele mevzuat sebebiyle ödeme yapılamadığının bildirimi</v>
      </c>
      <c r="C27" s="125" t="str">
        <f>IF('Risk - Belirleme'!E27=""," ",'Risk - Belirleme'!E27)</f>
        <v>Yasal/Uygunluk</v>
      </c>
      <c r="D27" s="90" t="s">
        <v>154</v>
      </c>
      <c r="E27" s="92" t="s">
        <v>432</v>
      </c>
      <c r="F27" s="92" t="s">
        <v>382</v>
      </c>
      <c r="G27" s="92" t="s">
        <v>430</v>
      </c>
      <c r="H27" s="90" t="s">
        <v>449</v>
      </c>
      <c r="I27" s="91" t="s">
        <v>451</v>
      </c>
      <c r="J27" s="130">
        <f t="shared" si="29"/>
        <v>3</v>
      </c>
      <c r="K27" s="130" t="s">
        <v>150</v>
      </c>
      <c r="L27" s="130">
        <f t="shared" si="30"/>
        <v>3</v>
      </c>
      <c r="M27" s="130" t="s">
        <v>150</v>
      </c>
      <c r="N27" s="130">
        <f t="shared" si="27"/>
        <v>9</v>
      </c>
      <c r="O27" s="176" t="str">
        <f t="shared" si="28"/>
        <v>Orta</v>
      </c>
      <c r="W27" s="178" t="str">
        <f t="shared" si="2"/>
        <v/>
      </c>
      <c r="X27" s="178" t="str">
        <f t="shared" si="3"/>
        <v/>
      </c>
      <c r="Y27" s="178" t="str">
        <f t="shared" si="4"/>
        <v/>
      </c>
      <c r="Z27" s="178" t="str">
        <f t="shared" si="5"/>
        <v/>
      </c>
      <c r="AA27" s="178" t="str">
        <f t="shared" si="6"/>
        <v/>
      </c>
      <c r="AB27" s="178" t="str">
        <f t="shared" si="7"/>
        <v/>
      </c>
      <c r="AC27" s="178" t="str">
        <f t="shared" si="8"/>
        <v/>
      </c>
      <c r="AD27" s="178" t="str">
        <f t="shared" si="9"/>
        <v/>
      </c>
      <c r="AE27" s="178" t="str">
        <f t="shared" si="10"/>
        <v/>
      </c>
      <c r="AF27" s="178" t="str">
        <f t="shared" si="11"/>
        <v/>
      </c>
      <c r="AG27" s="178" t="str">
        <f t="shared" si="12"/>
        <v/>
      </c>
      <c r="AH27" s="178" t="str">
        <f t="shared" si="13"/>
        <v/>
      </c>
      <c r="AI27" s="178" t="str">
        <f t="shared" si="14"/>
        <v>X</v>
      </c>
      <c r="AJ27" s="178" t="str">
        <f t="shared" si="15"/>
        <v/>
      </c>
      <c r="AK27" s="178" t="str">
        <f t="shared" si="16"/>
        <v/>
      </c>
      <c r="AL27" s="178" t="str">
        <f t="shared" si="17"/>
        <v/>
      </c>
      <c r="AM27" s="178" t="str">
        <f t="shared" si="18"/>
        <v/>
      </c>
      <c r="AN27" s="178" t="str">
        <f t="shared" si="19"/>
        <v/>
      </c>
      <c r="AO27" s="178" t="str">
        <f t="shared" si="20"/>
        <v/>
      </c>
      <c r="AP27" s="178" t="str">
        <f t="shared" si="21"/>
        <v/>
      </c>
      <c r="AQ27" s="178" t="str">
        <f t="shared" si="22"/>
        <v/>
      </c>
      <c r="AR27" s="178" t="str">
        <f t="shared" si="23"/>
        <v/>
      </c>
      <c r="AS27" s="178" t="str">
        <f t="shared" si="24"/>
        <v/>
      </c>
      <c r="AT27" s="178" t="str">
        <f t="shared" si="25"/>
        <v/>
      </c>
      <c r="AU27" s="178" t="str">
        <f t="shared" si="26"/>
        <v/>
      </c>
    </row>
    <row r="28" spans="1:48" ht="51" customHeight="1">
      <c r="A28" s="131">
        <f>IF('Risk - Belirleme'!A28=""," ",'Risk - Belirleme'!A28)</f>
        <v>14</v>
      </c>
      <c r="B28" s="125" t="str">
        <f>IF('Risk - Belirleme'!D28=""," ",'Risk - Belirleme'!D28)</f>
        <v>bir sonraki yıl için öngörülen ihtiyaçların karşılanması için bütçe hazırlık döneminde gerekli taleplerin toplanamaması</v>
      </c>
      <c r="C28" s="125" t="str">
        <f>IF('Risk - Belirleme'!E28=""," ",'Risk - Belirleme'!E28)</f>
        <v>Operasyonel</v>
      </c>
      <c r="D28" s="90" t="s">
        <v>154</v>
      </c>
      <c r="E28" s="92" t="s">
        <v>433</v>
      </c>
      <c r="F28" s="92" t="s">
        <v>344</v>
      </c>
      <c r="G28" s="92" t="s">
        <v>430</v>
      </c>
      <c r="H28" s="90" t="s">
        <v>449</v>
      </c>
      <c r="I28" s="91" t="s">
        <v>452</v>
      </c>
      <c r="J28" s="130">
        <f t="shared" si="29"/>
        <v>3</v>
      </c>
      <c r="K28" s="130" t="s">
        <v>150</v>
      </c>
      <c r="L28" s="130">
        <f t="shared" si="30"/>
        <v>3</v>
      </c>
      <c r="M28" s="130" t="s">
        <v>150</v>
      </c>
      <c r="N28" s="130">
        <f t="shared" si="27"/>
        <v>9</v>
      </c>
      <c r="O28" s="176" t="str">
        <f t="shared" si="28"/>
        <v>Orta</v>
      </c>
      <c r="W28" s="178" t="str">
        <f t="shared" si="2"/>
        <v/>
      </c>
      <c r="X28" s="178" t="str">
        <f t="shared" si="3"/>
        <v/>
      </c>
      <c r="Y28" s="178" t="str">
        <f t="shared" si="4"/>
        <v/>
      </c>
      <c r="Z28" s="178" t="str">
        <f t="shared" si="5"/>
        <v/>
      </c>
      <c r="AA28" s="178" t="str">
        <f t="shared" si="6"/>
        <v/>
      </c>
      <c r="AB28" s="178" t="str">
        <f t="shared" si="7"/>
        <v/>
      </c>
      <c r="AC28" s="178" t="str">
        <f t="shared" si="8"/>
        <v/>
      </c>
      <c r="AD28" s="178" t="str">
        <f t="shared" si="9"/>
        <v/>
      </c>
      <c r="AE28" s="178" t="str">
        <f t="shared" si="10"/>
        <v/>
      </c>
      <c r="AF28" s="178" t="str">
        <f t="shared" si="11"/>
        <v/>
      </c>
      <c r="AG28" s="178" t="str">
        <f t="shared" si="12"/>
        <v/>
      </c>
      <c r="AH28" s="178" t="str">
        <f t="shared" si="13"/>
        <v/>
      </c>
      <c r="AI28" s="178" t="str">
        <f t="shared" si="14"/>
        <v>X</v>
      </c>
      <c r="AJ28" s="178" t="str">
        <f t="shared" si="15"/>
        <v/>
      </c>
      <c r="AK28" s="178" t="str">
        <f t="shared" si="16"/>
        <v/>
      </c>
      <c r="AL28" s="178" t="str">
        <f t="shared" si="17"/>
        <v/>
      </c>
      <c r="AM28" s="178" t="str">
        <f t="shared" si="18"/>
        <v/>
      </c>
      <c r="AN28" s="178" t="str">
        <f t="shared" si="19"/>
        <v/>
      </c>
      <c r="AO28" s="178" t="str">
        <f t="shared" si="20"/>
        <v/>
      </c>
      <c r="AP28" s="178" t="str">
        <f t="shared" si="21"/>
        <v/>
      </c>
      <c r="AQ28" s="178" t="str">
        <f t="shared" si="22"/>
        <v/>
      </c>
      <c r="AR28" s="178" t="str">
        <f t="shared" si="23"/>
        <v/>
      </c>
      <c r="AS28" s="178" t="str">
        <f t="shared" si="24"/>
        <v/>
      </c>
      <c r="AT28" s="178" t="str">
        <f t="shared" si="25"/>
        <v/>
      </c>
      <c r="AU28" s="178" t="str">
        <f t="shared" si="26"/>
        <v/>
      </c>
    </row>
    <row r="29" spans="1:48" ht="30" customHeight="1">
      <c r="A29" s="131">
        <f>IF('Risk - Belirleme'!A29=""," ",'Risk - Belirleme'!A29)</f>
        <v>15</v>
      </c>
      <c r="B29" s="125" t="str">
        <f>IF('Risk - Belirleme'!D29=""," ",'Risk - Belirleme'!D29)</f>
        <v>fazla mesai ödemesi için alınan YKK ile fazla mesai alan personelin puantajlarının örtüşmemesi(50 saat - ykk daki haline uygun olarak gerçekleştirme)</v>
      </c>
      <c r="C29" s="125" t="str">
        <f>IF('Risk - Belirleme'!E29=""," ",'Risk - Belirleme'!E29)</f>
        <v>Yasal/Uygunluk</v>
      </c>
      <c r="D29" s="90" t="s">
        <v>154</v>
      </c>
      <c r="E29" s="92" t="s">
        <v>434</v>
      </c>
      <c r="F29" s="92" t="s">
        <v>382</v>
      </c>
      <c r="G29" s="92" t="s">
        <v>430</v>
      </c>
      <c r="H29" s="90" t="s">
        <v>453</v>
      </c>
      <c r="I29" s="91" t="s">
        <v>448</v>
      </c>
      <c r="J29" s="130">
        <f t="shared" si="29"/>
        <v>3</v>
      </c>
      <c r="K29" s="130" t="s">
        <v>150</v>
      </c>
      <c r="L29" s="130">
        <f t="shared" si="30"/>
        <v>3</v>
      </c>
      <c r="M29" s="130" t="s">
        <v>150</v>
      </c>
      <c r="N29" s="130">
        <f t="shared" si="27"/>
        <v>9</v>
      </c>
      <c r="O29" s="176" t="str">
        <f t="shared" si="28"/>
        <v>Orta</v>
      </c>
      <c r="W29" s="178" t="str">
        <f t="shared" si="2"/>
        <v/>
      </c>
      <c r="X29" s="178" t="str">
        <f t="shared" si="3"/>
        <v/>
      </c>
      <c r="Y29" s="178" t="str">
        <f t="shared" si="4"/>
        <v/>
      </c>
      <c r="Z29" s="178" t="str">
        <f t="shared" si="5"/>
        <v/>
      </c>
      <c r="AA29" s="178" t="str">
        <f t="shared" si="6"/>
        <v/>
      </c>
      <c r="AB29" s="178" t="str">
        <f t="shared" si="7"/>
        <v/>
      </c>
      <c r="AC29" s="178" t="str">
        <f t="shared" si="8"/>
        <v/>
      </c>
      <c r="AD29" s="178" t="str">
        <f t="shared" si="9"/>
        <v/>
      </c>
      <c r="AE29" s="178" t="str">
        <f t="shared" si="10"/>
        <v/>
      </c>
      <c r="AF29" s="178" t="str">
        <f t="shared" si="11"/>
        <v/>
      </c>
      <c r="AG29" s="178" t="str">
        <f t="shared" si="12"/>
        <v/>
      </c>
      <c r="AH29" s="178" t="str">
        <f t="shared" si="13"/>
        <v/>
      </c>
      <c r="AI29" s="178" t="str">
        <f t="shared" si="14"/>
        <v>X</v>
      </c>
      <c r="AJ29" s="178" t="str">
        <f t="shared" si="15"/>
        <v/>
      </c>
      <c r="AK29" s="178" t="str">
        <f t="shared" si="16"/>
        <v/>
      </c>
      <c r="AL29" s="178" t="str">
        <f t="shared" si="17"/>
        <v/>
      </c>
      <c r="AM29" s="178" t="str">
        <f t="shared" si="18"/>
        <v/>
      </c>
      <c r="AN29" s="178" t="str">
        <f t="shared" si="19"/>
        <v/>
      </c>
      <c r="AO29" s="178" t="str">
        <f t="shared" si="20"/>
        <v/>
      </c>
      <c r="AP29" s="178" t="str">
        <f t="shared" si="21"/>
        <v/>
      </c>
      <c r="AQ29" s="178" t="str">
        <f t="shared" si="22"/>
        <v/>
      </c>
      <c r="AR29" s="178" t="str">
        <f t="shared" si="23"/>
        <v/>
      </c>
      <c r="AS29" s="178" t="str">
        <f t="shared" si="24"/>
        <v/>
      </c>
      <c r="AT29" s="178" t="str">
        <f t="shared" si="25"/>
        <v/>
      </c>
      <c r="AU29" s="178" t="str">
        <f t="shared" si="26"/>
        <v/>
      </c>
    </row>
    <row r="30" spans="1:48" ht="30" customHeight="1">
      <c r="A30" s="131">
        <f>IF('Risk - Belirleme'!A30=""," ",'Risk - Belirleme'!A30)</f>
        <v>16</v>
      </c>
      <c r="B30" s="125" t="str">
        <f>IF('Risk - Belirleme'!D30=""," ",'Risk - Belirleme'!D30)</f>
        <v>yolluk (yurt içi, yurt dışı, sürekli)gerekli evrakların toplanamaması( beyan edilen evrakların yabancı dil oluşu kur farkı faturanın kişi değil üniversite adına kesilmesi)</v>
      </c>
      <c r="C30" s="125" t="str">
        <f>IF('Risk - Belirleme'!E30=""," ",'Risk - Belirleme'!E30)</f>
        <v>Operasyonel ve Finansal</v>
      </c>
      <c r="D30" s="90" t="s">
        <v>154</v>
      </c>
      <c r="E30" s="92" t="s">
        <v>435</v>
      </c>
      <c r="F30" s="92" t="s">
        <v>344</v>
      </c>
      <c r="G30" s="92" t="s">
        <v>430</v>
      </c>
      <c r="H30" s="90" t="s">
        <v>454</v>
      </c>
      <c r="I30" s="91" t="s">
        <v>455</v>
      </c>
      <c r="J30" s="130">
        <f t="shared" si="29"/>
        <v>3</v>
      </c>
      <c r="K30" s="130" t="s">
        <v>150</v>
      </c>
      <c r="L30" s="130">
        <f t="shared" si="30"/>
        <v>3</v>
      </c>
      <c r="M30" s="130" t="s">
        <v>150</v>
      </c>
      <c r="N30" s="130">
        <f t="shared" si="27"/>
        <v>9</v>
      </c>
      <c r="O30" s="176" t="str">
        <f t="shared" si="28"/>
        <v>Orta</v>
      </c>
      <c r="W30" s="178" t="str">
        <f t="shared" si="2"/>
        <v/>
      </c>
      <c r="X30" s="178" t="str">
        <f t="shared" si="3"/>
        <v/>
      </c>
      <c r="Y30" s="178" t="str">
        <f t="shared" si="4"/>
        <v/>
      </c>
      <c r="Z30" s="178" t="str">
        <f t="shared" si="5"/>
        <v/>
      </c>
      <c r="AA30" s="178" t="str">
        <f t="shared" si="6"/>
        <v/>
      </c>
      <c r="AB30" s="178" t="str">
        <f t="shared" si="7"/>
        <v/>
      </c>
      <c r="AC30" s="178" t="str">
        <f t="shared" si="8"/>
        <v/>
      </c>
      <c r="AD30" s="178" t="str">
        <f t="shared" si="9"/>
        <v/>
      </c>
      <c r="AE30" s="178" t="str">
        <f t="shared" si="10"/>
        <v/>
      </c>
      <c r="AF30" s="178" t="str">
        <f t="shared" si="11"/>
        <v/>
      </c>
      <c r="AG30" s="178" t="str">
        <f t="shared" si="12"/>
        <v/>
      </c>
      <c r="AH30" s="178" t="str">
        <f t="shared" si="13"/>
        <v/>
      </c>
      <c r="AI30" s="178" t="str">
        <f t="shared" si="14"/>
        <v>X</v>
      </c>
      <c r="AJ30" s="178" t="str">
        <f t="shared" si="15"/>
        <v/>
      </c>
      <c r="AK30" s="178" t="str">
        <f t="shared" si="16"/>
        <v/>
      </c>
      <c r="AL30" s="178" t="str">
        <f t="shared" si="17"/>
        <v/>
      </c>
      <c r="AM30" s="178" t="str">
        <f t="shared" si="18"/>
        <v/>
      </c>
      <c r="AN30" s="178" t="str">
        <f t="shared" si="19"/>
        <v/>
      </c>
      <c r="AO30" s="178" t="str">
        <f t="shared" si="20"/>
        <v/>
      </c>
      <c r="AP30" s="178" t="str">
        <f t="shared" si="21"/>
        <v/>
      </c>
      <c r="AQ30" s="178" t="str">
        <f t="shared" si="22"/>
        <v/>
      </c>
      <c r="AR30" s="178" t="str">
        <f t="shared" si="23"/>
        <v/>
      </c>
      <c r="AS30" s="178" t="str">
        <f t="shared" si="24"/>
        <v/>
      </c>
      <c r="AT30" s="178" t="str">
        <f t="shared" si="25"/>
        <v/>
      </c>
      <c r="AU30" s="178" t="str">
        <f t="shared" si="26"/>
        <v/>
      </c>
    </row>
    <row r="31" spans="1:48" ht="52.5" customHeight="1">
      <c r="A31" s="131">
        <f>IF('Risk - Belirleme'!A31=""," ",'Risk - Belirleme'!A31)</f>
        <v>17</v>
      </c>
      <c r="B31" s="125" t="str">
        <f>IF('Risk - Belirleme'!D31=""," ",'Risk - Belirleme'!D31)</f>
        <v>unvanı değişen akademik personele yazışmaların maaş-özlük birimine iletilmemesi ya da geç iletilmesi sebebiyle ek ders ücretlerinin unvanına uygun olarak gecikmeli ödenmesi</v>
      </c>
      <c r="C31" s="125" t="str">
        <f>IF('Risk - Belirleme'!E31=""," ",'Risk - Belirleme'!E31)</f>
        <v>Operasyonel ve Finansal</v>
      </c>
      <c r="D31" s="90" t="s">
        <v>154</v>
      </c>
      <c r="E31" s="92" t="s">
        <v>436</v>
      </c>
      <c r="F31" s="92" t="s">
        <v>344</v>
      </c>
      <c r="G31" s="92" t="s">
        <v>430</v>
      </c>
      <c r="H31" s="90" t="s">
        <v>456</v>
      </c>
      <c r="I31" s="91"/>
      <c r="J31" s="130">
        <f t="shared" si="29"/>
        <v>4</v>
      </c>
      <c r="K31" s="130" t="s">
        <v>149</v>
      </c>
      <c r="L31" s="130">
        <f t="shared" si="30"/>
        <v>4</v>
      </c>
      <c r="M31" s="130" t="s">
        <v>149</v>
      </c>
      <c r="N31" s="130">
        <f t="shared" si="27"/>
        <v>16</v>
      </c>
      <c r="O31" s="176" t="str">
        <f t="shared" si="28"/>
        <v>Çok Yüksek</v>
      </c>
      <c r="W31" s="178" t="str">
        <f t="shared" si="2"/>
        <v/>
      </c>
      <c r="X31" s="178" t="str">
        <f t="shared" si="3"/>
        <v/>
      </c>
      <c r="Y31" s="178" t="str">
        <f t="shared" si="4"/>
        <v/>
      </c>
      <c r="Z31" s="178" t="str">
        <f t="shared" si="5"/>
        <v/>
      </c>
      <c r="AA31" s="178" t="str">
        <f t="shared" si="6"/>
        <v/>
      </c>
      <c r="AB31" s="178" t="str">
        <f t="shared" si="7"/>
        <v/>
      </c>
      <c r="AC31" s="178" t="str">
        <f t="shared" si="8"/>
        <v/>
      </c>
      <c r="AD31" s="178" t="str">
        <f t="shared" si="9"/>
        <v/>
      </c>
      <c r="AE31" s="178" t="str">
        <f t="shared" si="10"/>
        <v/>
      </c>
      <c r="AF31" s="178" t="str">
        <f t="shared" si="11"/>
        <v/>
      </c>
      <c r="AG31" s="178" t="str">
        <f t="shared" si="12"/>
        <v/>
      </c>
      <c r="AH31" s="178" t="str">
        <f t="shared" si="13"/>
        <v/>
      </c>
      <c r="AI31" s="178" t="str">
        <f t="shared" si="14"/>
        <v/>
      </c>
      <c r="AJ31" s="178" t="str">
        <f t="shared" si="15"/>
        <v/>
      </c>
      <c r="AK31" s="178" t="str">
        <f t="shared" si="16"/>
        <v/>
      </c>
      <c r="AL31" s="178" t="str">
        <f t="shared" si="17"/>
        <v/>
      </c>
      <c r="AM31" s="178" t="str">
        <f t="shared" si="18"/>
        <v/>
      </c>
      <c r="AN31" s="178" t="str">
        <f t="shared" si="19"/>
        <v/>
      </c>
      <c r="AO31" s="178" t="str">
        <f t="shared" si="20"/>
        <v>X</v>
      </c>
      <c r="AP31" s="178" t="str">
        <f t="shared" si="21"/>
        <v/>
      </c>
      <c r="AQ31" s="178" t="str">
        <f t="shared" si="22"/>
        <v/>
      </c>
      <c r="AR31" s="178" t="str">
        <f t="shared" si="23"/>
        <v/>
      </c>
      <c r="AS31" s="178" t="str">
        <f t="shared" si="24"/>
        <v/>
      </c>
      <c r="AT31" s="178" t="str">
        <f t="shared" si="25"/>
        <v/>
      </c>
      <c r="AU31" s="178" t="str">
        <f t="shared" si="26"/>
        <v/>
      </c>
    </row>
    <row r="32" spans="1:48" ht="87.75" customHeight="1">
      <c r="A32" s="131">
        <f>IF('Risk - Belirleme'!A32=""," ",'Risk - Belirleme'!A32)</f>
        <v>18</v>
      </c>
      <c r="B32" s="125" t="str">
        <f>IF('Risk - Belirleme'!D32=""," ",'Risk - Belirleme'!D32)</f>
        <v>İşe başlama ay başında yapıldığı durumlarda yeni başlayan kişiye maaş ödenmesi zamanında yapılamamaktadır.</v>
      </c>
      <c r="C32" s="125" t="str">
        <f>IF('Risk - Belirleme'!E32=""," ",'Risk - Belirleme'!E32)</f>
        <v>Finansal</v>
      </c>
      <c r="D32" s="90" t="s">
        <v>154</v>
      </c>
      <c r="E32" s="92" t="s">
        <v>437</v>
      </c>
      <c r="F32" s="92" t="s">
        <v>344</v>
      </c>
      <c r="G32" s="92" t="s">
        <v>430</v>
      </c>
      <c r="H32" s="90" t="s">
        <v>457</v>
      </c>
      <c r="I32" s="91" t="s">
        <v>448</v>
      </c>
      <c r="J32" s="130">
        <f t="shared" si="29"/>
        <v>2</v>
      </c>
      <c r="K32" s="130" t="s">
        <v>151</v>
      </c>
      <c r="L32" s="130">
        <f>IF(M32="","",(IF(M32=$M$7,$L$7,(IF(M32=$M$8,$L$8,(IF(M32=$M$9,$L$9,(IF(M32=$M$10,$L$10,(IF(M32=$M$11,$L$11," ")))))))))))</f>
        <v>4</v>
      </c>
      <c r="M32" s="130" t="s">
        <v>149</v>
      </c>
      <c r="N32" s="130">
        <f t="shared" si="27"/>
        <v>8</v>
      </c>
      <c r="O32" s="176" t="str">
        <f t="shared" si="28"/>
        <v>Orta</v>
      </c>
      <c r="W32" s="178" t="str">
        <f t="shared" si="2"/>
        <v/>
      </c>
      <c r="X32" s="178" t="str">
        <f t="shared" si="3"/>
        <v/>
      </c>
      <c r="Y32" s="178" t="str">
        <f t="shared" si="4"/>
        <v/>
      </c>
      <c r="Z32" s="178" t="str">
        <f t="shared" si="5"/>
        <v/>
      </c>
      <c r="AA32" s="178" t="str">
        <f t="shared" si="6"/>
        <v/>
      </c>
      <c r="AB32" s="178" t="str">
        <f t="shared" si="7"/>
        <v/>
      </c>
      <c r="AC32" s="178" t="str">
        <f t="shared" si="8"/>
        <v/>
      </c>
      <c r="AD32" s="178" t="str">
        <f t="shared" si="9"/>
        <v/>
      </c>
      <c r="AE32" s="178" t="str">
        <f t="shared" si="10"/>
        <v>X</v>
      </c>
      <c r="AF32" s="178" t="str">
        <f t="shared" si="11"/>
        <v/>
      </c>
      <c r="AG32" s="178" t="str">
        <f t="shared" si="12"/>
        <v/>
      </c>
      <c r="AH32" s="178" t="str">
        <f t="shared" si="13"/>
        <v/>
      </c>
      <c r="AI32" s="178" t="str">
        <f t="shared" si="14"/>
        <v/>
      </c>
      <c r="AJ32" s="178" t="str">
        <f t="shared" si="15"/>
        <v/>
      </c>
      <c r="AK32" s="178" t="str">
        <f t="shared" si="16"/>
        <v/>
      </c>
      <c r="AL32" s="178" t="str">
        <f t="shared" si="17"/>
        <v/>
      </c>
      <c r="AM32" s="178" t="str">
        <f t="shared" si="18"/>
        <v/>
      </c>
      <c r="AN32" s="178" t="str">
        <f t="shared" si="19"/>
        <v/>
      </c>
      <c r="AO32" s="178" t="str">
        <f t="shared" si="20"/>
        <v/>
      </c>
      <c r="AP32" s="178" t="str">
        <f t="shared" si="21"/>
        <v/>
      </c>
      <c r="AQ32" s="178" t="str">
        <f t="shared" si="22"/>
        <v/>
      </c>
      <c r="AR32" s="178" t="str">
        <f t="shared" si="23"/>
        <v/>
      </c>
      <c r="AS32" s="178" t="str">
        <f t="shared" si="24"/>
        <v/>
      </c>
      <c r="AT32" s="178" t="str">
        <f t="shared" si="25"/>
        <v/>
      </c>
      <c r="AU32" s="178" t="str">
        <f t="shared" si="26"/>
        <v/>
      </c>
    </row>
    <row r="33" spans="1:47" ht="39" customHeight="1">
      <c r="A33" s="131">
        <f>IF('Risk - Belirleme'!A33=""," ",'Risk - Belirleme'!A33)</f>
        <v>19</v>
      </c>
      <c r="B33" s="125" t="str">
        <f>IF('Risk - Belirleme'!D33=""," ",'Risk - Belirleme'!D33)</f>
        <v>65 yaş üstü  işe başlayan akademik personelin sgk giriş işlemlerinin sistem  hatası nedeniyle yapılamaması</v>
      </c>
      <c r="C33" s="125" t="str">
        <f>IF('Risk - Belirleme'!E33=""," ",'Risk - Belirleme'!E33)</f>
        <v>Operasyonel ve Yasal</v>
      </c>
      <c r="D33" s="90" t="s">
        <v>154</v>
      </c>
      <c r="E33" s="92" t="s">
        <v>438</v>
      </c>
      <c r="F33" s="92" t="s">
        <v>382</v>
      </c>
      <c r="G33" s="92" t="s">
        <v>430</v>
      </c>
      <c r="H33" s="90" t="s">
        <v>447</v>
      </c>
      <c r="I33" s="145" t="s">
        <v>345</v>
      </c>
      <c r="J33" s="130">
        <f t="shared" si="29"/>
        <v>4</v>
      </c>
      <c r="K33" s="130" t="s">
        <v>149</v>
      </c>
      <c r="L33" s="130">
        <f t="shared" ref="L33:L52" si="31">IF(M33="","",(IF(M33=$M$7,$L$7,(IF(M33=$M$8,$L$8,(IF(M33=$M$9,$L$9,(IF(M33=$M$10,$L$10,(IF(M33=$M$11,$L$11," ")))))))))))</f>
        <v>2</v>
      </c>
      <c r="M33" s="130" t="s">
        <v>151</v>
      </c>
      <c r="N33" s="130">
        <f t="shared" si="27"/>
        <v>8</v>
      </c>
      <c r="O33" s="176" t="str">
        <f t="shared" si="28"/>
        <v>Orta</v>
      </c>
      <c r="W33" s="178" t="str">
        <f t="shared" si="2"/>
        <v/>
      </c>
      <c r="X33" s="178" t="str">
        <f t="shared" si="3"/>
        <v/>
      </c>
      <c r="Y33" s="178" t="str">
        <f t="shared" si="4"/>
        <v/>
      </c>
      <c r="Z33" s="178" t="str">
        <f t="shared" si="5"/>
        <v/>
      </c>
      <c r="AA33" s="178" t="str">
        <f t="shared" si="6"/>
        <v/>
      </c>
      <c r="AB33" s="178" t="str">
        <f t="shared" si="7"/>
        <v/>
      </c>
      <c r="AC33" s="178" t="str">
        <f t="shared" si="8"/>
        <v/>
      </c>
      <c r="AD33" s="178" t="str">
        <f t="shared" si="9"/>
        <v/>
      </c>
      <c r="AE33" s="178" t="str">
        <f t="shared" si="10"/>
        <v/>
      </c>
      <c r="AF33" s="178" t="str">
        <f t="shared" si="11"/>
        <v/>
      </c>
      <c r="AG33" s="178" t="str">
        <f t="shared" si="12"/>
        <v/>
      </c>
      <c r="AH33" s="178" t="str">
        <f t="shared" si="13"/>
        <v/>
      </c>
      <c r="AI33" s="178" t="str">
        <f t="shared" si="14"/>
        <v/>
      </c>
      <c r="AJ33" s="178" t="str">
        <f t="shared" si="15"/>
        <v/>
      </c>
      <c r="AK33" s="178" t="str">
        <f t="shared" si="16"/>
        <v/>
      </c>
      <c r="AL33" s="178" t="str">
        <f t="shared" si="17"/>
        <v/>
      </c>
      <c r="AM33" s="178" t="str">
        <f t="shared" si="18"/>
        <v>X</v>
      </c>
      <c r="AN33" s="178" t="str">
        <f t="shared" si="19"/>
        <v/>
      </c>
      <c r="AO33" s="178" t="str">
        <f t="shared" si="20"/>
        <v/>
      </c>
      <c r="AP33" s="178" t="str">
        <f t="shared" si="21"/>
        <v/>
      </c>
      <c r="AQ33" s="178" t="str">
        <f t="shared" si="22"/>
        <v/>
      </c>
      <c r="AR33" s="178" t="str">
        <f t="shared" si="23"/>
        <v/>
      </c>
      <c r="AS33" s="178" t="str">
        <f t="shared" si="24"/>
        <v/>
      </c>
      <c r="AT33" s="178" t="str">
        <f t="shared" si="25"/>
        <v/>
      </c>
      <c r="AU33" s="178" t="str">
        <f t="shared" si="26"/>
        <v/>
      </c>
    </row>
    <row r="34" spans="1:47" ht="39.75" customHeight="1">
      <c r="A34" s="131">
        <f>IF('Risk - Belirleme'!A34=""," ",'Risk - Belirleme'!A34)</f>
        <v>20</v>
      </c>
      <c r="B34" s="125" t="str">
        <f>IF('Risk - Belirleme'!D34=""," ",'Risk - Belirleme'!D34)</f>
        <v>Analık izni doğum izni terfi dil aile tazminatı vs. özlük bilgilerinin kbs ye tanıtılması esnasından sistem hatası sebebiyle girilen bilgilerin kaydedilmemesi</v>
      </c>
      <c r="C34" s="125" t="str">
        <f>IF('Risk - Belirleme'!E34=""," ",'Risk - Belirleme'!E34)</f>
        <v>Finansal</v>
      </c>
      <c r="D34" s="90" t="s">
        <v>154</v>
      </c>
      <c r="E34" s="92" t="s">
        <v>439</v>
      </c>
      <c r="F34" s="92" t="s">
        <v>382</v>
      </c>
      <c r="G34" s="92" t="s">
        <v>430</v>
      </c>
      <c r="H34" s="90" t="s">
        <v>447</v>
      </c>
      <c r="I34" s="91" t="s">
        <v>448</v>
      </c>
      <c r="J34" s="130">
        <f t="shared" si="29"/>
        <v>2</v>
      </c>
      <c r="K34" s="130" t="s">
        <v>151</v>
      </c>
      <c r="L34" s="130">
        <f t="shared" si="31"/>
        <v>2</v>
      </c>
      <c r="M34" s="130" t="s">
        <v>151</v>
      </c>
      <c r="N34" s="130">
        <f t="shared" si="27"/>
        <v>4</v>
      </c>
      <c r="O34" s="176" t="str">
        <f t="shared" si="28"/>
        <v>Düşük</v>
      </c>
      <c r="W34" s="178" t="str">
        <f t="shared" si="2"/>
        <v/>
      </c>
      <c r="X34" s="178" t="str">
        <f t="shared" si="3"/>
        <v/>
      </c>
      <c r="Y34" s="178" t="str">
        <f t="shared" si="4"/>
        <v/>
      </c>
      <c r="Z34" s="178" t="str">
        <f t="shared" si="5"/>
        <v/>
      </c>
      <c r="AA34" s="178" t="str">
        <f t="shared" si="6"/>
        <v/>
      </c>
      <c r="AB34" s="178" t="str">
        <f t="shared" si="7"/>
        <v/>
      </c>
      <c r="AC34" s="178" t="str">
        <f t="shared" si="8"/>
        <v>X</v>
      </c>
      <c r="AD34" s="178" t="str">
        <f t="shared" si="9"/>
        <v/>
      </c>
      <c r="AE34" s="178" t="str">
        <f t="shared" si="10"/>
        <v/>
      </c>
      <c r="AF34" s="178" t="str">
        <f t="shared" si="11"/>
        <v/>
      </c>
      <c r="AG34" s="178" t="str">
        <f t="shared" si="12"/>
        <v/>
      </c>
      <c r="AH34" s="178" t="str">
        <f t="shared" si="13"/>
        <v/>
      </c>
      <c r="AI34" s="178" t="str">
        <f t="shared" si="14"/>
        <v/>
      </c>
      <c r="AJ34" s="178" t="str">
        <f t="shared" si="15"/>
        <v/>
      </c>
      <c r="AK34" s="178" t="str">
        <f t="shared" si="16"/>
        <v/>
      </c>
      <c r="AL34" s="178" t="str">
        <f t="shared" si="17"/>
        <v/>
      </c>
      <c r="AM34" s="178" t="str">
        <f t="shared" si="18"/>
        <v/>
      </c>
      <c r="AN34" s="178" t="str">
        <f t="shared" si="19"/>
        <v/>
      </c>
      <c r="AO34" s="178" t="str">
        <f t="shared" si="20"/>
        <v/>
      </c>
      <c r="AP34" s="178" t="str">
        <f t="shared" si="21"/>
        <v/>
      </c>
      <c r="AQ34" s="178" t="str">
        <f t="shared" si="22"/>
        <v/>
      </c>
      <c r="AR34" s="178" t="str">
        <f t="shared" si="23"/>
        <v/>
      </c>
      <c r="AS34" s="178" t="str">
        <f t="shared" si="24"/>
        <v/>
      </c>
      <c r="AT34" s="178" t="str">
        <f t="shared" si="25"/>
        <v/>
      </c>
      <c r="AU34" s="178" t="str">
        <f t="shared" si="26"/>
        <v/>
      </c>
    </row>
    <row r="35" spans="1:47" ht="65.25" customHeight="1">
      <c r="A35" s="131">
        <f>IF('Risk - Belirleme'!A35=""," ",'Risk - Belirleme'!A35)</f>
        <v>21</v>
      </c>
      <c r="B35" s="125" t="str">
        <f>IF('Risk - Belirleme'!D35=""," ",'Risk - Belirleme'!D35)</f>
        <v>(45 yaş altı) naklen atanıp göreve başlayan  personelin bes sistemine kaydının 3 gün içinde yapılamaması ve maaşının hesaplanamaması(karşı kurumun sistemden düşmemesi)</v>
      </c>
      <c r="C35" s="125" t="str">
        <f>IF('Risk - Belirleme'!E35=""," ",'Risk - Belirleme'!E35)</f>
        <v>Operasyonel ve Finansal</v>
      </c>
      <c r="D35" s="90" t="s">
        <v>154</v>
      </c>
      <c r="E35" s="92" t="s">
        <v>440</v>
      </c>
      <c r="F35" s="92" t="s">
        <v>382</v>
      </c>
      <c r="G35" s="92" t="s">
        <v>430</v>
      </c>
      <c r="H35" s="90" t="s">
        <v>447</v>
      </c>
      <c r="I35" s="91"/>
      <c r="J35" s="130">
        <f t="shared" si="29"/>
        <v>4</v>
      </c>
      <c r="K35" s="130" t="s">
        <v>149</v>
      </c>
      <c r="L35" s="130">
        <f t="shared" si="31"/>
        <v>2</v>
      </c>
      <c r="M35" s="130" t="s">
        <v>151</v>
      </c>
      <c r="N35" s="130">
        <f t="shared" si="27"/>
        <v>8</v>
      </c>
      <c r="O35" s="176" t="str">
        <f t="shared" si="28"/>
        <v>Orta</v>
      </c>
      <c r="W35" s="178" t="str">
        <f t="shared" si="2"/>
        <v/>
      </c>
      <c r="X35" s="178" t="str">
        <f t="shared" si="3"/>
        <v/>
      </c>
      <c r="Y35" s="178" t="str">
        <f t="shared" si="4"/>
        <v/>
      </c>
      <c r="Z35" s="178" t="str">
        <f t="shared" si="5"/>
        <v/>
      </c>
      <c r="AA35" s="178" t="str">
        <f t="shared" si="6"/>
        <v/>
      </c>
      <c r="AB35" s="178" t="str">
        <f t="shared" si="7"/>
        <v/>
      </c>
      <c r="AC35" s="178" t="str">
        <f t="shared" si="8"/>
        <v/>
      </c>
      <c r="AD35" s="178" t="str">
        <f t="shared" si="9"/>
        <v/>
      </c>
      <c r="AE35" s="178" t="str">
        <f t="shared" si="10"/>
        <v/>
      </c>
      <c r="AF35" s="178" t="str">
        <f t="shared" si="11"/>
        <v/>
      </c>
      <c r="AG35" s="178" t="str">
        <f t="shared" si="12"/>
        <v/>
      </c>
      <c r="AH35" s="178" t="str">
        <f t="shared" si="13"/>
        <v/>
      </c>
      <c r="AI35" s="178" t="str">
        <f t="shared" si="14"/>
        <v/>
      </c>
      <c r="AJ35" s="178" t="str">
        <f t="shared" si="15"/>
        <v/>
      </c>
      <c r="AK35" s="178" t="str">
        <f t="shared" si="16"/>
        <v/>
      </c>
      <c r="AL35" s="178" t="str">
        <f t="shared" si="17"/>
        <v/>
      </c>
      <c r="AM35" s="178" t="str">
        <f t="shared" si="18"/>
        <v>X</v>
      </c>
      <c r="AN35" s="178" t="str">
        <f t="shared" si="19"/>
        <v/>
      </c>
      <c r="AO35" s="178" t="str">
        <f t="shared" si="20"/>
        <v/>
      </c>
      <c r="AP35" s="178" t="str">
        <f t="shared" si="21"/>
        <v/>
      </c>
      <c r="AQ35" s="178" t="str">
        <f t="shared" si="22"/>
        <v/>
      </c>
      <c r="AR35" s="178" t="str">
        <f t="shared" si="23"/>
        <v/>
      </c>
      <c r="AS35" s="178" t="str">
        <f t="shared" si="24"/>
        <v/>
      </c>
      <c r="AT35" s="178" t="str">
        <f t="shared" si="25"/>
        <v/>
      </c>
      <c r="AU35" s="178" t="str">
        <f t="shared" si="26"/>
        <v/>
      </c>
    </row>
    <row r="36" spans="1:47" ht="47.25" customHeight="1">
      <c r="A36" s="131">
        <f>IF('Risk - Belirleme'!A36=""," ",'Risk - Belirleme'!A36)</f>
        <v>22</v>
      </c>
      <c r="B36" s="125" t="str">
        <f>IF('Risk - Belirleme'!D36=""," ",'Risk - Belirleme'!D36)</f>
        <v>Prof. Kadrosunda atanan personelin göreve başlama tarihine bağlı ( Bulunulan ayın 15 ine kadar)olarak özlük haklarından yararlanması</v>
      </c>
      <c r="C36" s="125" t="str">
        <f>IF('Risk - Belirleme'!E36=""," ",'Risk - Belirleme'!E36)</f>
        <v>Operasyonel ve Finansal</v>
      </c>
      <c r="D36" s="90" t="s">
        <v>154</v>
      </c>
      <c r="E36" s="92" t="s">
        <v>441</v>
      </c>
      <c r="F36" s="92" t="s">
        <v>382</v>
      </c>
      <c r="G36" s="92" t="s">
        <v>430</v>
      </c>
      <c r="H36" s="90" t="s">
        <v>447</v>
      </c>
      <c r="I36" s="91" t="s">
        <v>458</v>
      </c>
      <c r="J36" s="130">
        <f t="shared" si="29"/>
        <v>2</v>
      </c>
      <c r="K36" s="130" t="s">
        <v>151</v>
      </c>
      <c r="L36" s="130">
        <f t="shared" si="31"/>
        <v>2</v>
      </c>
      <c r="M36" s="130" t="s">
        <v>151</v>
      </c>
      <c r="N36" s="130">
        <f t="shared" si="27"/>
        <v>4</v>
      </c>
      <c r="O36" s="176" t="str">
        <f t="shared" si="28"/>
        <v>Düşük</v>
      </c>
      <c r="W36" s="178" t="str">
        <f t="shared" si="2"/>
        <v/>
      </c>
      <c r="X36" s="178" t="str">
        <f t="shared" si="3"/>
        <v/>
      </c>
      <c r="Y36" s="178" t="str">
        <f t="shared" si="4"/>
        <v/>
      </c>
      <c r="Z36" s="178" t="str">
        <f t="shared" si="5"/>
        <v/>
      </c>
      <c r="AA36" s="178" t="str">
        <f t="shared" si="6"/>
        <v/>
      </c>
      <c r="AB36" s="178" t="str">
        <f t="shared" si="7"/>
        <v/>
      </c>
      <c r="AC36" s="178" t="str">
        <f t="shared" si="8"/>
        <v>X</v>
      </c>
      <c r="AD36" s="178" t="str">
        <f t="shared" si="9"/>
        <v/>
      </c>
      <c r="AE36" s="178" t="str">
        <f t="shared" si="10"/>
        <v/>
      </c>
      <c r="AF36" s="178" t="str">
        <f t="shared" si="11"/>
        <v/>
      </c>
      <c r="AG36" s="178" t="str">
        <f t="shared" si="12"/>
        <v/>
      </c>
      <c r="AH36" s="178" t="str">
        <f t="shared" si="13"/>
        <v/>
      </c>
      <c r="AI36" s="178" t="str">
        <f t="shared" si="14"/>
        <v/>
      </c>
      <c r="AJ36" s="178" t="str">
        <f t="shared" si="15"/>
        <v/>
      </c>
      <c r="AK36" s="178" t="str">
        <f t="shared" si="16"/>
        <v/>
      </c>
      <c r="AL36" s="178" t="str">
        <f t="shared" si="17"/>
        <v/>
      </c>
      <c r="AM36" s="178" t="str">
        <f t="shared" si="18"/>
        <v/>
      </c>
      <c r="AN36" s="178" t="str">
        <f t="shared" si="19"/>
        <v/>
      </c>
      <c r="AO36" s="178" t="str">
        <f t="shared" si="20"/>
        <v/>
      </c>
      <c r="AP36" s="178" t="str">
        <f t="shared" si="21"/>
        <v/>
      </c>
      <c r="AQ36" s="178" t="str">
        <f t="shared" si="22"/>
        <v/>
      </c>
      <c r="AR36" s="178" t="str">
        <f t="shared" si="23"/>
        <v/>
      </c>
      <c r="AS36" s="178" t="str">
        <f t="shared" si="24"/>
        <v/>
      </c>
      <c r="AT36" s="178" t="str">
        <f t="shared" si="25"/>
        <v/>
      </c>
      <c r="AU36" s="178" t="str">
        <f t="shared" si="26"/>
        <v/>
      </c>
    </row>
    <row r="37" spans="1:47" ht="48.75" customHeight="1">
      <c r="A37" s="131">
        <f>IF('Risk - Belirleme'!A37=""," ",'Risk - Belirleme'!A37)</f>
        <v>23</v>
      </c>
      <c r="B37" s="125" t="str">
        <f>IF('Risk - Belirleme'!D37=""," ",'Risk - Belirleme'!D37)</f>
        <v>Prof. Kadrosunda bulunan personelin 3. ve 4. yıllarda değişen özlük bilgilerinin  mutemet değişimi sebebiyle takibinin yapılamaması</v>
      </c>
      <c r="C37" s="125" t="str">
        <f>IF('Risk - Belirleme'!E37=""," ",'Risk - Belirleme'!E37)</f>
        <v>Raporlamalar</v>
      </c>
      <c r="D37" s="90" t="s">
        <v>155</v>
      </c>
      <c r="E37" s="92" t="s">
        <v>442</v>
      </c>
      <c r="F37" s="92" t="s">
        <v>443</v>
      </c>
      <c r="G37" s="92" t="s">
        <v>430</v>
      </c>
      <c r="H37" s="90" t="s">
        <v>459</v>
      </c>
      <c r="I37" s="91" t="s">
        <v>448</v>
      </c>
      <c r="J37" s="130">
        <f t="shared" si="29"/>
        <v>3</v>
      </c>
      <c r="K37" s="130" t="s">
        <v>150</v>
      </c>
      <c r="L37" s="130">
        <f t="shared" si="31"/>
        <v>3</v>
      </c>
      <c r="M37" s="130" t="s">
        <v>150</v>
      </c>
      <c r="N37" s="130">
        <f t="shared" si="27"/>
        <v>9</v>
      </c>
      <c r="O37" s="176" t="str">
        <f t="shared" si="28"/>
        <v>Orta</v>
      </c>
      <c r="W37" s="178" t="str">
        <f t="shared" si="2"/>
        <v/>
      </c>
      <c r="X37" s="178" t="str">
        <f t="shared" si="3"/>
        <v/>
      </c>
      <c r="Y37" s="178" t="str">
        <f t="shared" si="4"/>
        <v/>
      </c>
      <c r="Z37" s="178" t="str">
        <f t="shared" si="5"/>
        <v/>
      </c>
      <c r="AA37" s="178" t="str">
        <f t="shared" si="6"/>
        <v/>
      </c>
      <c r="AB37" s="178" t="str">
        <f t="shared" si="7"/>
        <v/>
      </c>
      <c r="AC37" s="178" t="str">
        <f t="shared" si="8"/>
        <v/>
      </c>
      <c r="AD37" s="178" t="str">
        <f t="shared" si="9"/>
        <v/>
      </c>
      <c r="AE37" s="178" t="str">
        <f t="shared" si="10"/>
        <v/>
      </c>
      <c r="AF37" s="178" t="str">
        <f t="shared" si="11"/>
        <v/>
      </c>
      <c r="AG37" s="178" t="str">
        <f t="shared" si="12"/>
        <v/>
      </c>
      <c r="AH37" s="178" t="str">
        <f t="shared" si="13"/>
        <v/>
      </c>
      <c r="AI37" s="178" t="str">
        <f t="shared" si="14"/>
        <v>X</v>
      </c>
      <c r="AJ37" s="178" t="str">
        <f t="shared" si="15"/>
        <v/>
      </c>
      <c r="AK37" s="178" t="str">
        <f t="shared" si="16"/>
        <v/>
      </c>
      <c r="AL37" s="178" t="str">
        <f t="shared" si="17"/>
        <v/>
      </c>
      <c r="AM37" s="178" t="str">
        <f t="shared" si="18"/>
        <v/>
      </c>
      <c r="AN37" s="178" t="str">
        <f t="shared" si="19"/>
        <v/>
      </c>
      <c r="AO37" s="178" t="str">
        <f t="shared" si="20"/>
        <v/>
      </c>
      <c r="AP37" s="178" t="str">
        <f t="shared" si="21"/>
        <v/>
      </c>
      <c r="AQ37" s="178" t="str">
        <f t="shared" si="22"/>
        <v/>
      </c>
      <c r="AR37" s="178" t="str">
        <f t="shared" si="23"/>
        <v/>
      </c>
      <c r="AS37" s="178" t="str">
        <f t="shared" si="24"/>
        <v/>
      </c>
      <c r="AT37" s="178" t="str">
        <f t="shared" si="25"/>
        <v/>
      </c>
      <c r="AU37" s="178" t="str">
        <f t="shared" si="26"/>
        <v/>
      </c>
    </row>
    <row r="38" spans="1:47" ht="51.75" customHeight="1">
      <c r="A38" s="131">
        <f>IF('Risk - Belirleme'!A38=""," ",'Risk - Belirleme'!A38)</f>
        <v>24</v>
      </c>
      <c r="B38" s="125" t="str">
        <f>IF('Risk - Belirleme'!D38=""," ",'Risk - Belirleme'!D38)</f>
        <v>kıst maaş oluşan tahsilat verilerinin BES sistemine yüklenememesi</v>
      </c>
      <c r="C38" s="125" t="str">
        <f>IF('Risk - Belirleme'!E38=""," ",'Risk - Belirleme'!E38)</f>
        <v>Operasyonel</v>
      </c>
      <c r="D38" s="90" t="s">
        <v>154</v>
      </c>
      <c r="E38" s="92" t="s">
        <v>444</v>
      </c>
      <c r="F38" s="92" t="s">
        <v>382</v>
      </c>
      <c r="G38" s="92" t="s">
        <v>430</v>
      </c>
      <c r="H38" s="90" t="s">
        <v>447</v>
      </c>
      <c r="I38" s="91"/>
      <c r="J38" s="130">
        <f t="shared" si="29"/>
        <v>1</v>
      </c>
      <c r="K38" s="130" t="s">
        <v>152</v>
      </c>
      <c r="L38" s="130">
        <f t="shared" si="31"/>
        <v>1</v>
      </c>
      <c r="M38" s="130" t="s">
        <v>152</v>
      </c>
      <c r="N38" s="130">
        <f t="shared" si="27"/>
        <v>1</v>
      </c>
      <c r="O38" s="176" t="str">
        <f t="shared" si="28"/>
        <v>Düşük</v>
      </c>
      <c r="W38" s="178" t="str">
        <f t="shared" si="2"/>
        <v>X</v>
      </c>
      <c r="X38" s="178" t="str">
        <f t="shared" si="3"/>
        <v/>
      </c>
      <c r="Y38" s="178" t="str">
        <f t="shared" si="4"/>
        <v/>
      </c>
      <c r="Z38" s="178" t="str">
        <f t="shared" si="5"/>
        <v/>
      </c>
      <c r="AA38" s="178" t="str">
        <f t="shared" si="6"/>
        <v/>
      </c>
      <c r="AB38" s="178" t="str">
        <f t="shared" si="7"/>
        <v/>
      </c>
      <c r="AC38" s="178" t="str">
        <f t="shared" si="8"/>
        <v/>
      </c>
      <c r="AD38" s="178" t="str">
        <f t="shared" si="9"/>
        <v/>
      </c>
      <c r="AE38" s="178" t="str">
        <f t="shared" si="10"/>
        <v/>
      </c>
      <c r="AF38" s="178" t="str">
        <f t="shared" si="11"/>
        <v/>
      </c>
      <c r="AG38" s="178" t="str">
        <f t="shared" si="12"/>
        <v/>
      </c>
      <c r="AH38" s="178" t="str">
        <f t="shared" si="13"/>
        <v/>
      </c>
      <c r="AI38" s="178" t="str">
        <f t="shared" si="14"/>
        <v/>
      </c>
      <c r="AJ38" s="178" t="str">
        <f t="shared" si="15"/>
        <v/>
      </c>
      <c r="AK38" s="178" t="str">
        <f t="shared" si="16"/>
        <v/>
      </c>
      <c r="AL38" s="178" t="str">
        <f t="shared" si="17"/>
        <v/>
      </c>
      <c r="AM38" s="178" t="str">
        <f t="shared" si="18"/>
        <v/>
      </c>
      <c r="AN38" s="178" t="str">
        <f t="shared" si="19"/>
        <v/>
      </c>
      <c r="AO38" s="178" t="str">
        <f t="shared" si="20"/>
        <v/>
      </c>
      <c r="AP38" s="178" t="str">
        <f t="shared" si="21"/>
        <v/>
      </c>
      <c r="AQ38" s="178" t="str">
        <f t="shared" si="22"/>
        <v/>
      </c>
      <c r="AR38" s="178" t="str">
        <f t="shared" si="23"/>
        <v/>
      </c>
      <c r="AS38" s="178" t="str">
        <f t="shared" si="24"/>
        <v/>
      </c>
      <c r="AT38" s="178" t="str">
        <f t="shared" si="25"/>
        <v/>
      </c>
      <c r="AU38" s="178" t="str">
        <f t="shared" si="26"/>
        <v/>
      </c>
    </row>
    <row r="39" spans="1:47" ht="30" customHeight="1">
      <c r="A39" s="131">
        <f>IF('Risk - Belirleme'!A39=""," ",'Risk - Belirleme'!A39)</f>
        <v>25</v>
      </c>
      <c r="B39" s="125" t="str">
        <f>IF('Risk - Belirleme'!D39=""," ",'Risk - Belirleme'!D39)</f>
        <v>Görev süresi biten personelin yeniden atanma süreçleri ile ilgili koordinasyon eksikliği sebebiyle maaş ödemelerinin gecikmesi</v>
      </c>
      <c r="C39" s="125" t="str">
        <f>IF('Risk - Belirleme'!E39=""," ",'Risk - Belirleme'!E39)</f>
        <v>Operasyonel ve Finansal</v>
      </c>
      <c r="D39" s="90" t="s">
        <v>154</v>
      </c>
      <c r="E39" s="92" t="s">
        <v>445</v>
      </c>
      <c r="F39" s="92" t="s">
        <v>344</v>
      </c>
      <c r="G39" s="92" t="s">
        <v>430</v>
      </c>
      <c r="H39" s="90" t="s">
        <v>447</v>
      </c>
      <c r="I39" s="91" t="s">
        <v>448</v>
      </c>
      <c r="J39" s="130">
        <f t="shared" si="29"/>
        <v>3</v>
      </c>
      <c r="K39" s="130" t="s">
        <v>150</v>
      </c>
      <c r="L39" s="130">
        <f t="shared" si="31"/>
        <v>3</v>
      </c>
      <c r="M39" s="130" t="s">
        <v>150</v>
      </c>
      <c r="N39" s="130">
        <f t="shared" si="27"/>
        <v>9</v>
      </c>
      <c r="O39" s="176" t="str">
        <f t="shared" si="28"/>
        <v>Orta</v>
      </c>
      <c r="W39" s="178" t="str">
        <f t="shared" si="2"/>
        <v/>
      </c>
      <c r="X39" s="178" t="str">
        <f t="shared" si="3"/>
        <v/>
      </c>
      <c r="Y39" s="178" t="str">
        <f t="shared" si="4"/>
        <v/>
      </c>
      <c r="Z39" s="178" t="str">
        <f t="shared" si="5"/>
        <v/>
      </c>
      <c r="AA39" s="178" t="str">
        <f t="shared" si="6"/>
        <v/>
      </c>
      <c r="AB39" s="178" t="str">
        <f t="shared" si="7"/>
        <v/>
      </c>
      <c r="AC39" s="178" t="str">
        <f t="shared" si="8"/>
        <v/>
      </c>
      <c r="AD39" s="178" t="str">
        <f t="shared" si="9"/>
        <v/>
      </c>
      <c r="AE39" s="178" t="str">
        <f t="shared" si="10"/>
        <v/>
      </c>
      <c r="AF39" s="178" t="str">
        <f t="shared" si="11"/>
        <v/>
      </c>
      <c r="AG39" s="178" t="str">
        <f t="shared" si="12"/>
        <v/>
      </c>
      <c r="AH39" s="178" t="str">
        <f t="shared" si="13"/>
        <v/>
      </c>
      <c r="AI39" s="178" t="str">
        <f t="shared" si="14"/>
        <v>X</v>
      </c>
      <c r="AJ39" s="178" t="str">
        <f t="shared" si="15"/>
        <v/>
      </c>
      <c r="AK39" s="178" t="str">
        <f t="shared" si="16"/>
        <v/>
      </c>
      <c r="AL39" s="178" t="str">
        <f t="shared" si="17"/>
        <v/>
      </c>
      <c r="AM39" s="178" t="str">
        <f t="shared" si="18"/>
        <v/>
      </c>
      <c r="AN39" s="178" t="str">
        <f t="shared" si="19"/>
        <v/>
      </c>
      <c r="AO39" s="178" t="str">
        <f t="shared" si="20"/>
        <v/>
      </c>
      <c r="AP39" s="178" t="str">
        <f t="shared" si="21"/>
        <v/>
      </c>
      <c r="AQ39" s="178" t="str">
        <f t="shared" si="22"/>
        <v/>
      </c>
      <c r="AR39" s="178" t="str">
        <f t="shared" si="23"/>
        <v/>
      </c>
      <c r="AS39" s="178" t="str">
        <f t="shared" si="24"/>
        <v/>
      </c>
      <c r="AT39" s="178" t="str">
        <f t="shared" si="25"/>
        <v/>
      </c>
      <c r="AU39" s="178" t="str">
        <f t="shared" si="26"/>
        <v/>
      </c>
    </row>
    <row r="40" spans="1:47" ht="30" customHeight="1">
      <c r="A40" s="131">
        <f>IF('Risk - Belirleme'!A40=""," ",'Risk - Belirleme'!A40)</f>
        <v>26</v>
      </c>
      <c r="B40" s="125" t="str">
        <f>IF('Risk - Belirleme'!D40=""," ",'Risk - Belirleme'!D40)</f>
        <v>Göreve başlayacak personellere atama yazısından itibaren 15 günlük sürenin tebliğinde maaş haftasının göz önüne alınmaması sebebiyle kişiye maaşının geç ödenmesi</v>
      </c>
      <c r="C40" s="125" t="str">
        <f>IF('Risk - Belirleme'!E40=""," ",'Risk - Belirleme'!E40)</f>
        <v>Operasyonel ve Finansal</v>
      </c>
      <c r="D40" s="90" t="s">
        <v>154</v>
      </c>
      <c r="E40" s="92" t="s">
        <v>446</v>
      </c>
      <c r="F40" s="92" t="s">
        <v>382</v>
      </c>
      <c r="G40" s="92" t="s">
        <v>430</v>
      </c>
      <c r="H40" s="92" t="s">
        <v>447</v>
      </c>
      <c r="I40" s="91" t="s">
        <v>448</v>
      </c>
      <c r="J40" s="130">
        <f t="shared" si="29"/>
        <v>4</v>
      </c>
      <c r="K40" s="130" t="s">
        <v>149</v>
      </c>
      <c r="L40" s="130">
        <f t="shared" si="31"/>
        <v>4</v>
      </c>
      <c r="M40" s="130" t="s">
        <v>149</v>
      </c>
      <c r="N40" s="130">
        <f t="shared" si="27"/>
        <v>16</v>
      </c>
      <c r="O40" s="176" t="str">
        <f t="shared" si="28"/>
        <v>Çok Yüksek</v>
      </c>
      <c r="W40" s="178" t="str">
        <f t="shared" si="2"/>
        <v/>
      </c>
      <c r="X40" s="178" t="str">
        <f t="shared" si="3"/>
        <v/>
      </c>
      <c r="Y40" s="178" t="str">
        <f t="shared" si="4"/>
        <v/>
      </c>
      <c r="Z40" s="178" t="str">
        <f t="shared" si="5"/>
        <v/>
      </c>
      <c r="AA40" s="178" t="str">
        <f t="shared" si="6"/>
        <v/>
      </c>
      <c r="AB40" s="178" t="str">
        <f t="shared" si="7"/>
        <v/>
      </c>
      <c r="AC40" s="178" t="str">
        <f t="shared" si="8"/>
        <v/>
      </c>
      <c r="AD40" s="178" t="str">
        <f t="shared" si="9"/>
        <v/>
      </c>
      <c r="AE40" s="178" t="str">
        <f t="shared" si="10"/>
        <v/>
      </c>
      <c r="AF40" s="178" t="str">
        <f t="shared" si="11"/>
        <v/>
      </c>
      <c r="AG40" s="178" t="str">
        <f t="shared" si="12"/>
        <v/>
      </c>
      <c r="AH40" s="178" t="str">
        <f t="shared" si="13"/>
        <v/>
      </c>
      <c r="AI40" s="178" t="str">
        <f t="shared" si="14"/>
        <v/>
      </c>
      <c r="AJ40" s="178" t="str">
        <f t="shared" si="15"/>
        <v/>
      </c>
      <c r="AK40" s="178" t="str">
        <f t="shared" si="16"/>
        <v/>
      </c>
      <c r="AL40" s="178" t="str">
        <f t="shared" si="17"/>
        <v/>
      </c>
      <c r="AM40" s="178" t="str">
        <f t="shared" si="18"/>
        <v/>
      </c>
      <c r="AN40" s="178" t="str">
        <f t="shared" si="19"/>
        <v/>
      </c>
      <c r="AO40" s="178" t="str">
        <f t="shared" si="20"/>
        <v>X</v>
      </c>
      <c r="AP40" s="178" t="str">
        <f t="shared" si="21"/>
        <v/>
      </c>
      <c r="AQ40" s="178" t="str">
        <f t="shared" si="22"/>
        <v/>
      </c>
      <c r="AR40" s="178" t="str">
        <f t="shared" si="23"/>
        <v/>
      </c>
      <c r="AS40" s="178" t="str">
        <f t="shared" si="24"/>
        <v/>
      </c>
      <c r="AT40" s="178" t="str">
        <f t="shared" si="25"/>
        <v/>
      </c>
      <c r="AU40" s="178" t="str">
        <f t="shared" si="26"/>
        <v/>
      </c>
    </row>
    <row r="41" spans="1:47" ht="30" customHeight="1">
      <c r="A41" s="131">
        <f>IF('Risk - Belirleme'!A41=""," ",'Risk - Belirleme'!A41)</f>
        <v>27</v>
      </c>
      <c r="B41" s="125" t="str">
        <f>IF('Risk - Belirleme'!D41=""," ",'Risk - Belirleme'!D41)</f>
        <v>Öğrenci belgesi ve transkriptin e-mail oluyla istenmesi halinde güvenlik açığının oluşması</v>
      </c>
      <c r="C41" s="125" t="str">
        <f>IF('Risk - Belirleme'!E41=""," ",'Risk - Belirleme'!E41)</f>
        <v>Yasal/Uygunluk</v>
      </c>
      <c r="D41" s="90" t="s">
        <v>154</v>
      </c>
      <c r="E41" s="92" t="s">
        <v>472</v>
      </c>
      <c r="F41" s="92" t="s">
        <v>382</v>
      </c>
      <c r="G41" s="92" t="s">
        <v>473</v>
      </c>
      <c r="H41" s="90" t="s">
        <v>474</v>
      </c>
      <c r="I41" s="91" t="s">
        <v>475</v>
      </c>
      <c r="J41" s="130">
        <f t="shared" si="29"/>
        <v>2</v>
      </c>
      <c r="K41" s="130" t="s">
        <v>151</v>
      </c>
      <c r="L41" s="130">
        <f t="shared" si="31"/>
        <v>2</v>
      </c>
      <c r="M41" s="130" t="s">
        <v>151</v>
      </c>
      <c r="N41" s="130">
        <f t="shared" si="27"/>
        <v>4</v>
      </c>
      <c r="O41" s="176" t="str">
        <f t="shared" si="28"/>
        <v>Düşük</v>
      </c>
      <c r="W41" s="178" t="str">
        <f t="shared" si="2"/>
        <v/>
      </c>
      <c r="X41" s="178" t="str">
        <f t="shared" si="3"/>
        <v/>
      </c>
      <c r="Y41" s="178" t="str">
        <f t="shared" si="4"/>
        <v/>
      </c>
      <c r="Z41" s="178" t="str">
        <f t="shared" si="5"/>
        <v/>
      </c>
      <c r="AA41" s="178" t="str">
        <f t="shared" si="6"/>
        <v/>
      </c>
      <c r="AB41" s="178" t="str">
        <f t="shared" si="7"/>
        <v/>
      </c>
      <c r="AC41" s="178" t="str">
        <f t="shared" si="8"/>
        <v>X</v>
      </c>
      <c r="AD41" s="178" t="str">
        <f t="shared" si="9"/>
        <v/>
      </c>
      <c r="AE41" s="178" t="str">
        <f t="shared" si="10"/>
        <v/>
      </c>
      <c r="AF41" s="178" t="str">
        <f t="shared" si="11"/>
        <v/>
      </c>
      <c r="AG41" s="178" t="str">
        <f t="shared" si="12"/>
        <v/>
      </c>
      <c r="AH41" s="178" t="str">
        <f t="shared" si="13"/>
        <v/>
      </c>
      <c r="AI41" s="178" t="str">
        <f t="shared" si="14"/>
        <v/>
      </c>
      <c r="AJ41" s="178" t="str">
        <f t="shared" si="15"/>
        <v/>
      </c>
      <c r="AK41" s="178" t="str">
        <f t="shared" si="16"/>
        <v/>
      </c>
      <c r="AL41" s="178" t="str">
        <f t="shared" si="17"/>
        <v/>
      </c>
      <c r="AM41" s="178" t="str">
        <f t="shared" si="18"/>
        <v/>
      </c>
      <c r="AN41" s="178" t="str">
        <f t="shared" si="19"/>
        <v/>
      </c>
      <c r="AO41" s="178" t="str">
        <f t="shared" si="20"/>
        <v/>
      </c>
      <c r="AP41" s="178" t="str">
        <f t="shared" si="21"/>
        <v/>
      </c>
      <c r="AQ41" s="178" t="str">
        <f t="shared" si="22"/>
        <v/>
      </c>
      <c r="AR41" s="178" t="str">
        <f t="shared" si="23"/>
        <v/>
      </c>
      <c r="AS41" s="178" t="str">
        <f t="shared" si="24"/>
        <v/>
      </c>
      <c r="AT41" s="178" t="str">
        <f t="shared" si="25"/>
        <v/>
      </c>
      <c r="AU41" s="178" t="str">
        <f t="shared" si="26"/>
        <v/>
      </c>
    </row>
    <row r="42" spans="1:47" ht="30" customHeight="1">
      <c r="A42" s="131">
        <f>IF('Risk - Belirleme'!A42=""," ",'Risk - Belirleme'!A42)</f>
        <v>28</v>
      </c>
      <c r="B42" s="125" t="str">
        <f>IF('Risk - Belirleme'!D42=""," ",'Risk - Belirleme'!D42)</f>
        <v>Her bölümün formu ayrı olması veya sitede form olmaması</v>
      </c>
      <c r="C42" s="125" t="str">
        <f>IF('Risk - Belirleme'!E42=""," ",'Risk - Belirleme'!E42)</f>
        <v>Operasyonel</v>
      </c>
      <c r="D42" s="90" t="s">
        <v>154</v>
      </c>
      <c r="E42" s="92" t="s">
        <v>476</v>
      </c>
      <c r="F42" s="92" t="s">
        <v>382</v>
      </c>
      <c r="G42" s="92" t="s">
        <v>473</v>
      </c>
      <c r="H42" s="90" t="s">
        <v>477</v>
      </c>
      <c r="I42" s="91" t="s">
        <v>475</v>
      </c>
      <c r="J42" s="130">
        <f t="shared" si="29"/>
        <v>2</v>
      </c>
      <c r="K42" s="130" t="s">
        <v>151</v>
      </c>
      <c r="L42" s="130">
        <f t="shared" si="31"/>
        <v>2</v>
      </c>
      <c r="M42" s="130" t="s">
        <v>151</v>
      </c>
      <c r="N42" s="130">
        <f t="shared" si="27"/>
        <v>4</v>
      </c>
      <c r="O42" s="176" t="str">
        <f t="shared" si="28"/>
        <v>Düşük</v>
      </c>
      <c r="W42" s="178" t="str">
        <f t="shared" si="2"/>
        <v/>
      </c>
      <c r="X42" s="178" t="str">
        <f t="shared" si="3"/>
        <v/>
      </c>
      <c r="Y42" s="178" t="str">
        <f t="shared" si="4"/>
        <v/>
      </c>
      <c r="Z42" s="178" t="str">
        <f t="shared" si="5"/>
        <v/>
      </c>
      <c r="AA42" s="178" t="str">
        <f t="shared" si="6"/>
        <v/>
      </c>
      <c r="AB42" s="178" t="str">
        <f t="shared" si="7"/>
        <v/>
      </c>
      <c r="AC42" s="178" t="str">
        <f t="shared" si="8"/>
        <v>X</v>
      </c>
      <c r="AD42" s="178" t="str">
        <f t="shared" si="9"/>
        <v/>
      </c>
      <c r="AE42" s="178" t="str">
        <f t="shared" si="10"/>
        <v/>
      </c>
      <c r="AF42" s="178" t="str">
        <f t="shared" si="11"/>
        <v/>
      </c>
      <c r="AG42" s="178" t="str">
        <f t="shared" si="12"/>
        <v/>
      </c>
      <c r="AH42" s="178" t="str">
        <f t="shared" si="13"/>
        <v/>
      </c>
      <c r="AI42" s="178" t="str">
        <f t="shared" si="14"/>
        <v/>
      </c>
      <c r="AJ42" s="178" t="str">
        <f t="shared" si="15"/>
        <v/>
      </c>
      <c r="AK42" s="178" t="str">
        <f t="shared" si="16"/>
        <v/>
      </c>
      <c r="AL42" s="178" t="str">
        <f t="shared" si="17"/>
        <v/>
      </c>
      <c r="AM42" s="178" t="str">
        <f t="shared" si="18"/>
        <v/>
      </c>
      <c r="AN42" s="178" t="str">
        <f t="shared" si="19"/>
        <v/>
      </c>
      <c r="AO42" s="178" t="str">
        <f t="shared" si="20"/>
        <v/>
      </c>
      <c r="AP42" s="178" t="str">
        <f t="shared" si="21"/>
        <v/>
      </c>
      <c r="AQ42" s="178" t="str">
        <f t="shared" si="22"/>
        <v/>
      </c>
      <c r="AR42" s="178" t="str">
        <f t="shared" si="23"/>
        <v/>
      </c>
      <c r="AS42" s="178" t="str">
        <f t="shared" si="24"/>
        <v/>
      </c>
      <c r="AT42" s="178" t="str">
        <f t="shared" si="25"/>
        <v/>
      </c>
      <c r="AU42" s="178" t="str">
        <f t="shared" si="26"/>
        <v/>
      </c>
    </row>
    <row r="43" spans="1:47" ht="30" customHeight="1">
      <c r="A43" s="131">
        <f>IF('Risk - Belirleme'!A43=""," ",'Risk - Belirleme'!A43)</f>
        <v>29</v>
      </c>
      <c r="B43" s="125" t="str">
        <f>IF('Risk - Belirleme'!D43=""," ",'Risk - Belirleme'!D43)</f>
        <v>Laboratuvarlarda sıvı dökülmesi halinde tesisatlara sıvı akmasından olayı elektrik çarpma olayının meydana gelmesi</v>
      </c>
      <c r="C43" s="125" t="str">
        <f>IF('Risk - Belirleme'!E43=""," ",'Risk - Belirleme'!E43)</f>
        <v>Sağlık ve güvenlik</v>
      </c>
      <c r="D43" s="90" t="s">
        <v>154</v>
      </c>
      <c r="E43" s="92" t="s">
        <v>478</v>
      </c>
      <c r="F43" s="92" t="s">
        <v>344</v>
      </c>
      <c r="G43" s="92" t="s">
        <v>430</v>
      </c>
      <c r="H43" s="90" t="s">
        <v>479</v>
      </c>
      <c r="I43" s="91" t="s">
        <v>480</v>
      </c>
      <c r="J43" s="130">
        <f t="shared" si="29"/>
        <v>2</v>
      </c>
      <c r="K43" s="130" t="s">
        <v>151</v>
      </c>
      <c r="L43" s="130">
        <f t="shared" si="31"/>
        <v>2</v>
      </c>
      <c r="M43" s="130" t="s">
        <v>151</v>
      </c>
      <c r="N43" s="130">
        <f t="shared" si="27"/>
        <v>4</v>
      </c>
      <c r="O43" s="176" t="str">
        <f t="shared" si="28"/>
        <v>Düşük</v>
      </c>
      <c r="W43" s="178" t="str">
        <f t="shared" si="2"/>
        <v/>
      </c>
      <c r="X43" s="178" t="str">
        <f t="shared" si="3"/>
        <v/>
      </c>
      <c r="Y43" s="178" t="str">
        <f t="shared" si="4"/>
        <v/>
      </c>
      <c r="Z43" s="178" t="str">
        <f t="shared" si="5"/>
        <v/>
      </c>
      <c r="AA43" s="178" t="str">
        <f t="shared" si="6"/>
        <v/>
      </c>
      <c r="AB43" s="178" t="str">
        <f t="shared" si="7"/>
        <v/>
      </c>
      <c r="AC43" s="178" t="str">
        <f t="shared" si="8"/>
        <v>X</v>
      </c>
      <c r="AD43" s="178" t="str">
        <f t="shared" si="9"/>
        <v/>
      </c>
      <c r="AE43" s="178" t="str">
        <f t="shared" si="10"/>
        <v/>
      </c>
      <c r="AF43" s="178" t="str">
        <f t="shared" si="11"/>
        <v/>
      </c>
      <c r="AG43" s="178" t="str">
        <f t="shared" si="12"/>
        <v/>
      </c>
      <c r="AH43" s="178" t="str">
        <f t="shared" si="13"/>
        <v/>
      </c>
      <c r="AI43" s="178" t="str">
        <f t="shared" si="14"/>
        <v/>
      </c>
      <c r="AJ43" s="178" t="str">
        <f t="shared" si="15"/>
        <v/>
      </c>
      <c r="AK43" s="178" t="str">
        <f t="shared" si="16"/>
        <v/>
      </c>
      <c r="AL43" s="178" t="str">
        <f t="shared" si="17"/>
        <v/>
      </c>
      <c r="AM43" s="178" t="str">
        <f t="shared" si="18"/>
        <v/>
      </c>
      <c r="AN43" s="178" t="str">
        <f t="shared" si="19"/>
        <v/>
      </c>
      <c r="AO43" s="178" t="str">
        <f t="shared" si="20"/>
        <v/>
      </c>
      <c r="AP43" s="178" t="str">
        <f t="shared" si="21"/>
        <v/>
      </c>
      <c r="AQ43" s="178" t="str">
        <f t="shared" si="22"/>
        <v/>
      </c>
      <c r="AR43" s="178" t="str">
        <f t="shared" si="23"/>
        <v/>
      </c>
      <c r="AS43" s="178" t="str">
        <f t="shared" si="24"/>
        <v/>
      </c>
      <c r="AT43" s="178" t="str">
        <f t="shared" si="25"/>
        <v/>
      </c>
      <c r="AU43" s="178" t="str">
        <f t="shared" si="26"/>
        <v/>
      </c>
    </row>
    <row r="44" spans="1:47" ht="30" customHeight="1">
      <c r="A44" s="131">
        <f>IF('Risk - Belirleme'!A44=""," ",'Risk - Belirleme'!A44)</f>
        <v>30</v>
      </c>
      <c r="B44" s="125" t="str">
        <f>IF('Risk - Belirleme'!D44=""," ",'Risk - Belirleme'!D44)</f>
        <v>Bölüm Kurul Kararının Kurulu Üyelerine İmzalatılmaması durumunda halinde kararların iptal olması</v>
      </c>
      <c r="C44" s="125" t="str">
        <f>IF('Risk - Belirleme'!E44=""," ",'Risk - Belirleme'!E44)</f>
        <v>Yasal/Uygunluk</v>
      </c>
      <c r="D44" s="90" t="s">
        <v>154</v>
      </c>
      <c r="E44" s="92" t="s">
        <v>481</v>
      </c>
      <c r="F44" s="92" t="s">
        <v>482</v>
      </c>
      <c r="G44" s="92" t="s">
        <v>483</v>
      </c>
      <c r="H44" s="90" t="s">
        <v>484</v>
      </c>
      <c r="I44" s="91" t="s">
        <v>485</v>
      </c>
      <c r="J44" s="130">
        <f t="shared" si="29"/>
        <v>2</v>
      </c>
      <c r="K44" s="130" t="s">
        <v>151</v>
      </c>
      <c r="L44" s="130">
        <f t="shared" si="31"/>
        <v>2</v>
      </c>
      <c r="M44" s="130" t="s">
        <v>151</v>
      </c>
      <c r="N44" s="130">
        <f t="shared" si="27"/>
        <v>4</v>
      </c>
      <c r="O44" s="176" t="str">
        <f t="shared" si="28"/>
        <v>Düşük</v>
      </c>
      <c r="W44" s="178" t="str">
        <f t="shared" si="2"/>
        <v/>
      </c>
      <c r="X44" s="178" t="str">
        <f t="shared" si="3"/>
        <v/>
      </c>
      <c r="Y44" s="178" t="str">
        <f t="shared" si="4"/>
        <v/>
      </c>
      <c r="Z44" s="178" t="str">
        <f t="shared" si="5"/>
        <v/>
      </c>
      <c r="AA44" s="178" t="str">
        <f t="shared" si="6"/>
        <v/>
      </c>
      <c r="AB44" s="178" t="str">
        <f t="shared" si="7"/>
        <v/>
      </c>
      <c r="AC44" s="178" t="str">
        <f t="shared" si="8"/>
        <v>X</v>
      </c>
      <c r="AD44" s="178" t="str">
        <f t="shared" si="9"/>
        <v/>
      </c>
      <c r="AE44" s="178" t="str">
        <f t="shared" si="10"/>
        <v/>
      </c>
      <c r="AF44" s="178" t="str">
        <f t="shared" si="11"/>
        <v/>
      </c>
      <c r="AG44" s="178" t="str">
        <f t="shared" si="12"/>
        <v/>
      </c>
      <c r="AH44" s="178" t="str">
        <f t="shared" si="13"/>
        <v/>
      </c>
      <c r="AI44" s="178" t="str">
        <f t="shared" si="14"/>
        <v/>
      </c>
      <c r="AJ44" s="178" t="str">
        <f t="shared" si="15"/>
        <v/>
      </c>
      <c r="AK44" s="178" t="str">
        <f t="shared" si="16"/>
        <v/>
      </c>
      <c r="AL44" s="178" t="str">
        <f t="shared" si="17"/>
        <v/>
      </c>
      <c r="AM44" s="178" t="str">
        <f t="shared" si="18"/>
        <v/>
      </c>
      <c r="AN44" s="178" t="str">
        <f t="shared" si="19"/>
        <v/>
      </c>
      <c r="AO44" s="178" t="str">
        <f t="shared" si="20"/>
        <v/>
      </c>
      <c r="AP44" s="178" t="str">
        <f t="shared" si="21"/>
        <v/>
      </c>
      <c r="AQ44" s="178" t="str">
        <f t="shared" si="22"/>
        <v/>
      </c>
      <c r="AR44" s="178" t="str">
        <f t="shared" si="23"/>
        <v/>
      </c>
      <c r="AS44" s="178" t="str">
        <f t="shared" si="24"/>
        <v/>
      </c>
      <c r="AT44" s="178" t="str">
        <f t="shared" si="25"/>
        <v/>
      </c>
      <c r="AU44" s="178" t="str">
        <f t="shared" si="26"/>
        <v/>
      </c>
    </row>
    <row r="45" spans="1:47" ht="41.25" customHeight="1">
      <c r="A45" s="131">
        <f>IF('Risk - Belirleme'!A45=""," ",'Risk - Belirleme'!A45)</f>
        <v>31</v>
      </c>
      <c r="B45" s="125" t="str">
        <f>IF('Risk - Belirleme'!D45=""," ",'Risk - Belirleme'!D45)</f>
        <v>Öğrencilerin siteden yapılan duyuruları takip etmemesi halinde santralde oluşan yoğunluk</v>
      </c>
      <c r="C45" s="125" t="str">
        <f>IF('Risk - Belirleme'!E45=""," ",'Risk - Belirleme'!E45)</f>
        <v>Operasyonel</v>
      </c>
      <c r="D45" s="90" t="s">
        <v>154</v>
      </c>
      <c r="E45" s="92" t="s">
        <v>486</v>
      </c>
      <c r="F45" s="92" t="s">
        <v>382</v>
      </c>
      <c r="G45" s="92" t="s">
        <v>473</v>
      </c>
      <c r="H45" s="92" t="s">
        <v>479</v>
      </c>
      <c r="I45" s="91"/>
      <c r="J45" s="130">
        <f t="shared" si="29"/>
        <v>2</v>
      </c>
      <c r="K45" s="130" t="s">
        <v>151</v>
      </c>
      <c r="L45" s="130">
        <f t="shared" si="31"/>
        <v>2</v>
      </c>
      <c r="M45" s="130" t="s">
        <v>151</v>
      </c>
      <c r="N45" s="130">
        <f t="shared" si="27"/>
        <v>4</v>
      </c>
      <c r="O45" s="176" t="str">
        <f t="shared" si="28"/>
        <v>Düşük</v>
      </c>
      <c r="W45" s="178" t="str">
        <f t="shared" si="2"/>
        <v/>
      </c>
      <c r="X45" s="178" t="str">
        <f t="shared" si="3"/>
        <v/>
      </c>
      <c r="Y45" s="178" t="str">
        <f t="shared" si="4"/>
        <v/>
      </c>
      <c r="Z45" s="178" t="str">
        <f t="shared" si="5"/>
        <v/>
      </c>
      <c r="AA45" s="178" t="str">
        <f t="shared" si="6"/>
        <v/>
      </c>
      <c r="AB45" s="178" t="str">
        <f t="shared" si="7"/>
        <v/>
      </c>
      <c r="AC45" s="178" t="str">
        <f t="shared" si="8"/>
        <v>X</v>
      </c>
      <c r="AD45" s="178" t="str">
        <f t="shared" si="9"/>
        <v/>
      </c>
      <c r="AE45" s="178" t="str">
        <f t="shared" si="10"/>
        <v/>
      </c>
      <c r="AF45" s="178" t="str">
        <f t="shared" si="11"/>
        <v/>
      </c>
      <c r="AG45" s="178" t="str">
        <f t="shared" si="12"/>
        <v/>
      </c>
      <c r="AH45" s="178" t="str">
        <f t="shared" si="13"/>
        <v/>
      </c>
      <c r="AI45" s="178" t="str">
        <f t="shared" si="14"/>
        <v/>
      </c>
      <c r="AJ45" s="178" t="str">
        <f t="shared" si="15"/>
        <v/>
      </c>
      <c r="AK45" s="178" t="str">
        <f t="shared" si="16"/>
        <v/>
      </c>
      <c r="AL45" s="178" t="str">
        <f t="shared" si="17"/>
        <v/>
      </c>
      <c r="AM45" s="178" t="str">
        <f t="shared" si="18"/>
        <v/>
      </c>
      <c r="AN45" s="178" t="str">
        <f t="shared" si="19"/>
        <v/>
      </c>
      <c r="AO45" s="178" t="str">
        <f t="shared" si="20"/>
        <v/>
      </c>
      <c r="AP45" s="178" t="str">
        <f t="shared" si="21"/>
        <v/>
      </c>
      <c r="AQ45" s="178" t="str">
        <f t="shared" si="22"/>
        <v/>
      </c>
      <c r="AR45" s="178" t="str">
        <f t="shared" si="23"/>
        <v/>
      </c>
      <c r="AS45" s="178" t="str">
        <f t="shared" si="24"/>
        <v/>
      </c>
      <c r="AT45" s="178" t="str">
        <f t="shared" si="25"/>
        <v/>
      </c>
      <c r="AU45" s="178" t="str">
        <f t="shared" si="26"/>
        <v/>
      </c>
    </row>
    <row r="46" spans="1:47" ht="42.75" customHeight="1">
      <c r="A46" s="131">
        <f>IF('Risk - Belirleme'!A46=""," ",'Risk - Belirleme'!A46)</f>
        <v>32</v>
      </c>
      <c r="B46" s="125" t="str">
        <f>IF('Risk - Belirleme'!D46=""," ",'Risk - Belirleme'!D46)</f>
        <v>Öğrenci notu 70 ve sistemde CB olması gerekirken CC gözükmesi halinde genel not ortalamasını düşürmesi</v>
      </c>
      <c r="C46" s="125" t="str">
        <f>IF('Risk - Belirleme'!E46=""," ",'Risk - Belirleme'!E46)</f>
        <v>Operasyonel</v>
      </c>
      <c r="D46" s="90" t="s">
        <v>154</v>
      </c>
      <c r="E46" s="92" t="s">
        <v>487</v>
      </c>
      <c r="F46" s="92" t="s">
        <v>382</v>
      </c>
      <c r="G46" s="92" t="s">
        <v>473</v>
      </c>
      <c r="H46" s="90" t="s">
        <v>488</v>
      </c>
      <c r="I46" s="91" t="s">
        <v>475</v>
      </c>
      <c r="J46" s="130">
        <f t="shared" si="29"/>
        <v>2</v>
      </c>
      <c r="K46" s="130" t="s">
        <v>151</v>
      </c>
      <c r="L46" s="130">
        <f t="shared" si="31"/>
        <v>2</v>
      </c>
      <c r="M46" s="130" t="s">
        <v>151</v>
      </c>
      <c r="N46" s="130">
        <f t="shared" si="27"/>
        <v>4</v>
      </c>
      <c r="O46" s="176" t="str">
        <f t="shared" si="28"/>
        <v>Düşük</v>
      </c>
      <c r="W46" s="178" t="str">
        <f t="shared" si="2"/>
        <v/>
      </c>
      <c r="X46" s="178" t="str">
        <f t="shared" si="3"/>
        <v/>
      </c>
      <c r="Y46" s="178" t="str">
        <f t="shared" si="4"/>
        <v/>
      </c>
      <c r="Z46" s="178" t="str">
        <f t="shared" si="5"/>
        <v/>
      </c>
      <c r="AA46" s="178" t="str">
        <f t="shared" si="6"/>
        <v/>
      </c>
      <c r="AB46" s="178" t="str">
        <f t="shared" si="7"/>
        <v/>
      </c>
      <c r="AC46" s="178" t="str">
        <f t="shared" si="8"/>
        <v>X</v>
      </c>
      <c r="AD46" s="178" t="str">
        <f t="shared" si="9"/>
        <v/>
      </c>
      <c r="AE46" s="178" t="str">
        <f t="shared" si="10"/>
        <v/>
      </c>
      <c r="AF46" s="178" t="str">
        <f t="shared" si="11"/>
        <v/>
      </c>
      <c r="AG46" s="178" t="str">
        <f t="shared" si="12"/>
        <v/>
      </c>
      <c r="AH46" s="178" t="str">
        <f t="shared" si="13"/>
        <v/>
      </c>
      <c r="AI46" s="178" t="str">
        <f t="shared" si="14"/>
        <v/>
      </c>
      <c r="AJ46" s="178" t="str">
        <f t="shared" si="15"/>
        <v/>
      </c>
      <c r="AK46" s="178" t="str">
        <f t="shared" si="16"/>
        <v/>
      </c>
      <c r="AL46" s="178" t="str">
        <f t="shared" si="17"/>
        <v/>
      </c>
      <c r="AM46" s="178" t="str">
        <f t="shared" si="18"/>
        <v/>
      </c>
      <c r="AN46" s="178" t="str">
        <f t="shared" si="19"/>
        <v/>
      </c>
      <c r="AO46" s="178" t="str">
        <f t="shared" si="20"/>
        <v/>
      </c>
      <c r="AP46" s="178" t="str">
        <f t="shared" si="21"/>
        <v/>
      </c>
      <c r="AQ46" s="178" t="str">
        <f t="shared" si="22"/>
        <v/>
      </c>
      <c r="AR46" s="178" t="str">
        <f t="shared" si="23"/>
        <v/>
      </c>
      <c r="AS46" s="178" t="str">
        <f t="shared" si="24"/>
        <v/>
      </c>
      <c r="AT46" s="178" t="str">
        <f t="shared" si="25"/>
        <v/>
      </c>
      <c r="AU46" s="178" t="str">
        <f t="shared" si="26"/>
        <v/>
      </c>
    </row>
    <row r="47" spans="1:47" ht="54" customHeight="1">
      <c r="A47" s="131">
        <f>IF('Risk - Belirleme'!A47=""," ",'Risk - Belirleme'!A47)</f>
        <v>33</v>
      </c>
      <c r="B47" s="125" t="str">
        <f>IF('Risk - Belirleme'!D47=""," ",'Risk - Belirleme'!D47)</f>
        <v xml:space="preserve">İlgili kişinin zimmetine  verilen taşınırların muhafaza edilmemesi,gerekli bakım ve onarımının ilgili kişi tarafından yapılmaması, veriliş amacına uygun bir şekilde kullanılmaması,  ilgili kişinin görevinin  sona ermesi veya görevden ayrılması halinde ilgili taşınırların iade edilmemesi  </v>
      </c>
      <c r="C47" s="125" t="str">
        <f>IF('Risk - Belirleme'!E47=""," ",'Risk - Belirleme'!E47)</f>
        <v>Yasal/Uygunluk</v>
      </c>
      <c r="D47" s="90" t="s">
        <v>154</v>
      </c>
      <c r="E47" s="92" t="s">
        <v>501</v>
      </c>
      <c r="F47" s="92" t="s">
        <v>344</v>
      </c>
      <c r="G47" s="92" t="s">
        <v>390</v>
      </c>
      <c r="H47" s="90" t="s">
        <v>502</v>
      </c>
      <c r="I47" s="91" t="s">
        <v>397</v>
      </c>
      <c r="J47" s="130">
        <f t="shared" si="29"/>
        <v>3</v>
      </c>
      <c r="K47" s="130" t="s">
        <v>150</v>
      </c>
      <c r="L47" s="130">
        <f t="shared" si="31"/>
        <v>3</v>
      </c>
      <c r="M47" s="130" t="s">
        <v>150</v>
      </c>
      <c r="N47" s="130">
        <f t="shared" si="27"/>
        <v>9</v>
      </c>
      <c r="O47" s="176" t="str">
        <f t="shared" si="28"/>
        <v>Orta</v>
      </c>
      <c r="W47" s="178" t="str">
        <f t="shared" si="2"/>
        <v/>
      </c>
      <c r="X47" s="178" t="str">
        <f t="shared" si="3"/>
        <v/>
      </c>
      <c r="Y47" s="178" t="str">
        <f t="shared" si="4"/>
        <v/>
      </c>
      <c r="Z47" s="178" t="str">
        <f t="shared" si="5"/>
        <v/>
      </c>
      <c r="AA47" s="178" t="str">
        <f t="shared" si="6"/>
        <v/>
      </c>
      <c r="AB47" s="178" t="str">
        <f t="shared" si="7"/>
        <v/>
      </c>
      <c r="AC47" s="178" t="str">
        <f t="shared" si="8"/>
        <v/>
      </c>
      <c r="AD47" s="178" t="str">
        <f t="shared" si="9"/>
        <v/>
      </c>
      <c r="AE47" s="178" t="str">
        <f t="shared" si="10"/>
        <v/>
      </c>
      <c r="AF47" s="178" t="str">
        <f t="shared" si="11"/>
        <v/>
      </c>
      <c r="AG47" s="178" t="str">
        <f t="shared" si="12"/>
        <v/>
      </c>
      <c r="AH47" s="178" t="str">
        <f t="shared" si="13"/>
        <v/>
      </c>
      <c r="AI47" s="178" t="str">
        <f t="shared" si="14"/>
        <v>X</v>
      </c>
      <c r="AJ47" s="178" t="str">
        <f t="shared" si="15"/>
        <v/>
      </c>
      <c r="AK47" s="178" t="str">
        <f t="shared" si="16"/>
        <v/>
      </c>
      <c r="AL47" s="178" t="str">
        <f t="shared" si="17"/>
        <v/>
      </c>
      <c r="AM47" s="178" t="str">
        <f t="shared" si="18"/>
        <v/>
      </c>
      <c r="AN47" s="178" t="str">
        <f t="shared" si="19"/>
        <v/>
      </c>
      <c r="AO47" s="178" t="str">
        <f t="shared" si="20"/>
        <v/>
      </c>
      <c r="AP47" s="178" t="str">
        <f t="shared" si="21"/>
        <v/>
      </c>
      <c r="AQ47" s="178" t="str">
        <f t="shared" si="22"/>
        <v/>
      </c>
      <c r="AR47" s="178" t="str">
        <f t="shared" si="23"/>
        <v/>
      </c>
      <c r="AS47" s="178" t="str">
        <f t="shared" si="24"/>
        <v/>
      </c>
      <c r="AT47" s="178" t="str">
        <f t="shared" si="25"/>
        <v/>
      </c>
      <c r="AU47" s="178" t="str">
        <f t="shared" si="26"/>
        <v/>
      </c>
    </row>
    <row r="48" spans="1:47" ht="62.25" customHeight="1">
      <c r="A48" s="131">
        <f>IF('Risk - Belirleme'!A48=""," ",'Risk - Belirleme'!A48)</f>
        <v>34</v>
      </c>
      <c r="B48" s="125" t="str">
        <f>IF('Risk - Belirleme'!D48=""," ",'Risk - Belirleme'!D48)</f>
        <v xml:space="preserve">Taşınırların özelliğinden ve olağan kullanımından kaynaklanan yıpranma ile usülüne uygun olarak belirlenen firelerin oluşması </v>
      </c>
      <c r="C48" s="125" t="str">
        <f>IF('Risk - Belirleme'!E48=""," ",'Risk - Belirleme'!E48)</f>
        <v>Yasal/Uygunluk</v>
      </c>
      <c r="D48" s="90" t="s">
        <v>154</v>
      </c>
      <c r="E48" s="92" t="s">
        <v>503</v>
      </c>
      <c r="F48" s="92" t="s">
        <v>344</v>
      </c>
      <c r="G48" s="92" t="s">
        <v>390</v>
      </c>
      <c r="H48" s="90" t="s">
        <v>504</v>
      </c>
      <c r="I48" s="91" t="s">
        <v>397</v>
      </c>
      <c r="J48" s="130">
        <f t="shared" si="29"/>
        <v>2</v>
      </c>
      <c r="K48" s="130" t="s">
        <v>151</v>
      </c>
      <c r="L48" s="130">
        <f t="shared" si="31"/>
        <v>2</v>
      </c>
      <c r="M48" s="130" t="s">
        <v>151</v>
      </c>
      <c r="N48" s="130">
        <f t="shared" si="27"/>
        <v>4</v>
      </c>
      <c r="O48" s="176" t="str">
        <f t="shared" si="28"/>
        <v>Düşük</v>
      </c>
      <c r="W48" s="178" t="str">
        <f t="shared" si="2"/>
        <v/>
      </c>
      <c r="X48" s="178" t="str">
        <f t="shared" si="3"/>
        <v/>
      </c>
      <c r="Y48" s="178" t="str">
        <f t="shared" si="4"/>
        <v/>
      </c>
      <c r="Z48" s="178" t="str">
        <f t="shared" si="5"/>
        <v/>
      </c>
      <c r="AA48" s="178" t="str">
        <f t="shared" si="6"/>
        <v/>
      </c>
      <c r="AB48" s="178" t="str">
        <f t="shared" si="7"/>
        <v/>
      </c>
      <c r="AC48" s="178" t="str">
        <f t="shared" si="8"/>
        <v>X</v>
      </c>
      <c r="AD48" s="178" t="str">
        <f t="shared" si="9"/>
        <v/>
      </c>
      <c r="AE48" s="178" t="str">
        <f t="shared" si="10"/>
        <v/>
      </c>
      <c r="AF48" s="178" t="str">
        <f t="shared" si="11"/>
        <v/>
      </c>
      <c r="AG48" s="178" t="str">
        <f t="shared" si="12"/>
        <v/>
      </c>
      <c r="AH48" s="178" t="str">
        <f t="shared" si="13"/>
        <v/>
      </c>
      <c r="AI48" s="178" t="str">
        <f t="shared" si="14"/>
        <v/>
      </c>
      <c r="AJ48" s="178" t="str">
        <f t="shared" si="15"/>
        <v/>
      </c>
      <c r="AK48" s="178" t="str">
        <f t="shared" si="16"/>
        <v/>
      </c>
      <c r="AL48" s="178" t="str">
        <f t="shared" si="17"/>
        <v/>
      </c>
      <c r="AM48" s="178" t="str">
        <f t="shared" si="18"/>
        <v/>
      </c>
      <c r="AN48" s="178" t="str">
        <f t="shared" si="19"/>
        <v/>
      </c>
      <c r="AO48" s="178" t="str">
        <f t="shared" si="20"/>
        <v/>
      </c>
      <c r="AP48" s="178" t="str">
        <f t="shared" si="21"/>
        <v/>
      </c>
      <c r="AQ48" s="178" t="str">
        <f t="shared" si="22"/>
        <v/>
      </c>
      <c r="AR48" s="178" t="str">
        <f t="shared" si="23"/>
        <v/>
      </c>
      <c r="AS48" s="178" t="str">
        <f t="shared" si="24"/>
        <v/>
      </c>
      <c r="AT48" s="178" t="str">
        <f t="shared" si="25"/>
        <v/>
      </c>
      <c r="AU48" s="178" t="str">
        <f t="shared" si="26"/>
        <v/>
      </c>
    </row>
    <row r="49" spans="1:47" ht="48" customHeight="1">
      <c r="A49" s="131">
        <f>IF('Risk - Belirleme'!A49=""," ",'Risk - Belirleme'!A49)</f>
        <v>35</v>
      </c>
      <c r="B49" s="125" t="str">
        <f>IF('Risk - Belirleme'!D49=""," ",'Risk - Belirleme'!D49)</f>
        <v xml:space="preserve">Personel yetersizliği nedeniyle taşınır kontrol yetkilisi görevlendirilemeyen harcama birimlerinde  bu görev harcama yetkilisi haricinde bir kişi tarafından yerine getirilmesi 
</v>
      </c>
      <c r="C49" s="125" t="str">
        <f>IF('Risk - Belirleme'!E49=""," ",'Risk - Belirleme'!E49)</f>
        <v>Yasal/Uygunluk</v>
      </c>
      <c r="D49" s="90" t="s">
        <v>154</v>
      </c>
      <c r="E49" s="92" t="s">
        <v>505</v>
      </c>
      <c r="F49" s="92" t="s">
        <v>344</v>
      </c>
      <c r="G49" s="92" t="s">
        <v>483</v>
      </c>
      <c r="H49" s="90" t="s">
        <v>506</v>
      </c>
      <c r="I49" s="91" t="s">
        <v>397</v>
      </c>
      <c r="J49" s="130">
        <f t="shared" si="29"/>
        <v>4</v>
      </c>
      <c r="K49" s="130" t="s">
        <v>149</v>
      </c>
      <c r="L49" s="130">
        <f t="shared" si="31"/>
        <v>4</v>
      </c>
      <c r="M49" s="130" t="s">
        <v>149</v>
      </c>
      <c r="N49" s="130">
        <f t="shared" si="27"/>
        <v>16</v>
      </c>
      <c r="O49" s="176" t="str">
        <f t="shared" si="28"/>
        <v>Çok Yüksek</v>
      </c>
      <c r="W49" s="178" t="str">
        <f t="shared" si="2"/>
        <v/>
      </c>
      <c r="X49" s="178" t="str">
        <f t="shared" si="3"/>
        <v/>
      </c>
      <c r="Y49" s="178" t="str">
        <f t="shared" si="4"/>
        <v/>
      </c>
      <c r="Z49" s="178" t="str">
        <f t="shared" si="5"/>
        <v/>
      </c>
      <c r="AA49" s="178" t="str">
        <f t="shared" si="6"/>
        <v/>
      </c>
      <c r="AB49" s="178" t="str">
        <f t="shared" si="7"/>
        <v/>
      </c>
      <c r="AC49" s="178" t="str">
        <f t="shared" si="8"/>
        <v/>
      </c>
      <c r="AD49" s="178" t="str">
        <f t="shared" si="9"/>
        <v/>
      </c>
      <c r="AE49" s="178" t="str">
        <f t="shared" si="10"/>
        <v/>
      </c>
      <c r="AF49" s="178" t="str">
        <f t="shared" si="11"/>
        <v/>
      </c>
      <c r="AG49" s="178" t="str">
        <f t="shared" si="12"/>
        <v/>
      </c>
      <c r="AH49" s="178" t="str">
        <f t="shared" si="13"/>
        <v/>
      </c>
      <c r="AI49" s="178" t="str">
        <f t="shared" si="14"/>
        <v/>
      </c>
      <c r="AJ49" s="178" t="str">
        <f t="shared" si="15"/>
        <v/>
      </c>
      <c r="AK49" s="178" t="str">
        <f t="shared" si="16"/>
        <v/>
      </c>
      <c r="AL49" s="178" t="str">
        <f t="shared" si="17"/>
        <v/>
      </c>
      <c r="AM49" s="178" t="str">
        <f t="shared" si="18"/>
        <v/>
      </c>
      <c r="AN49" s="178" t="str">
        <f t="shared" si="19"/>
        <v/>
      </c>
      <c r="AO49" s="178" t="str">
        <f t="shared" si="20"/>
        <v>X</v>
      </c>
      <c r="AP49" s="178" t="str">
        <f t="shared" si="21"/>
        <v/>
      </c>
      <c r="AQ49" s="178" t="str">
        <f t="shared" si="22"/>
        <v/>
      </c>
      <c r="AR49" s="178" t="str">
        <f t="shared" si="23"/>
        <v/>
      </c>
      <c r="AS49" s="178" t="str">
        <f t="shared" si="24"/>
        <v/>
      </c>
      <c r="AT49" s="178" t="str">
        <f t="shared" si="25"/>
        <v/>
      </c>
      <c r="AU49" s="178" t="str">
        <f t="shared" si="26"/>
        <v/>
      </c>
    </row>
    <row r="50" spans="1:47" ht="38.25" customHeight="1">
      <c r="A50" s="131">
        <f>IF('Risk - Belirleme'!A50=""," ",'Risk - Belirleme'!A50)</f>
        <v>36</v>
      </c>
      <c r="B50" s="125" t="str">
        <f>IF('Risk - Belirleme'!D50=""," ",'Risk - Belirleme'!D50)</f>
        <v xml:space="preserve">Kayıtlara alınış tarihi itibarıyla beş yılını tamamlamamış ve idarece kullanılmasına ihtiyaç duyulmayan taşınırlar, bu taşınıra ihtiyaç duyan idarelere bedelsiz devredilmesi
</v>
      </c>
      <c r="C50" s="125" t="str">
        <f>IF('Risk - Belirleme'!E50=""," ",'Risk - Belirleme'!E50)</f>
        <v>Yasal/Uygunluk</v>
      </c>
      <c r="D50" s="90" t="s">
        <v>154</v>
      </c>
      <c r="E50" s="92" t="s">
        <v>507</v>
      </c>
      <c r="F50" s="92" t="s">
        <v>344</v>
      </c>
      <c r="G50" s="92" t="s">
        <v>390</v>
      </c>
      <c r="H50" s="90" t="s">
        <v>508</v>
      </c>
      <c r="I50" s="91" t="s">
        <v>397</v>
      </c>
      <c r="J50" s="130">
        <f t="shared" si="29"/>
        <v>4</v>
      </c>
      <c r="K50" s="130" t="s">
        <v>149</v>
      </c>
      <c r="L50" s="130">
        <f t="shared" si="31"/>
        <v>3</v>
      </c>
      <c r="M50" s="130" t="s">
        <v>150</v>
      </c>
      <c r="N50" s="130">
        <f t="shared" si="27"/>
        <v>12</v>
      </c>
      <c r="O50" s="176" t="str">
        <f t="shared" si="28"/>
        <v>Yüksek</v>
      </c>
      <c r="W50" s="178" t="str">
        <f t="shared" si="2"/>
        <v/>
      </c>
      <c r="X50" s="178" t="str">
        <f t="shared" si="3"/>
        <v/>
      </c>
      <c r="Y50" s="178" t="str">
        <f t="shared" si="4"/>
        <v/>
      </c>
      <c r="Z50" s="178" t="str">
        <f t="shared" si="5"/>
        <v/>
      </c>
      <c r="AA50" s="178" t="str">
        <f t="shared" si="6"/>
        <v/>
      </c>
      <c r="AB50" s="178" t="str">
        <f t="shared" si="7"/>
        <v/>
      </c>
      <c r="AC50" s="178" t="str">
        <f t="shared" si="8"/>
        <v/>
      </c>
      <c r="AD50" s="178" t="str">
        <f t="shared" si="9"/>
        <v/>
      </c>
      <c r="AE50" s="178" t="str">
        <f t="shared" si="10"/>
        <v/>
      </c>
      <c r="AF50" s="178" t="str">
        <f t="shared" si="11"/>
        <v/>
      </c>
      <c r="AG50" s="178" t="str">
        <f t="shared" si="12"/>
        <v/>
      </c>
      <c r="AH50" s="178" t="str">
        <f t="shared" si="13"/>
        <v/>
      </c>
      <c r="AI50" s="178" t="str">
        <f t="shared" si="14"/>
        <v/>
      </c>
      <c r="AJ50" s="178" t="str">
        <f t="shared" si="15"/>
        <v/>
      </c>
      <c r="AK50" s="178" t="str">
        <f t="shared" si="16"/>
        <v/>
      </c>
      <c r="AL50" s="178" t="str">
        <f t="shared" si="17"/>
        <v/>
      </c>
      <c r="AM50" s="178" t="str">
        <f t="shared" si="18"/>
        <v/>
      </c>
      <c r="AN50" s="178" t="str">
        <f t="shared" si="19"/>
        <v>X</v>
      </c>
      <c r="AO50" s="178" t="str">
        <f t="shared" si="20"/>
        <v/>
      </c>
      <c r="AP50" s="178" t="str">
        <f t="shared" si="21"/>
        <v/>
      </c>
      <c r="AQ50" s="178" t="str">
        <f t="shared" si="22"/>
        <v/>
      </c>
      <c r="AR50" s="178" t="str">
        <f t="shared" si="23"/>
        <v/>
      </c>
      <c r="AS50" s="178" t="str">
        <f t="shared" si="24"/>
        <v/>
      </c>
      <c r="AT50" s="178" t="str">
        <f t="shared" si="25"/>
        <v/>
      </c>
      <c r="AU50" s="178" t="str">
        <f t="shared" si="26"/>
        <v/>
      </c>
    </row>
    <row r="51" spans="1:47" ht="50.25" customHeight="1">
      <c r="A51" s="131">
        <f>IF('Risk - Belirleme'!A51=""," ",'Risk - Belirleme'!A51)</f>
        <v>37</v>
      </c>
      <c r="B51" s="125" t="str">
        <f>IF('Risk - Belirleme'!D51=""," ",'Risk - Belirleme'!D51)</f>
        <v>DMO'dan satın alınacak kırtasiye malzemeleri için kredi açılması ve harcama talimatı oluşturulduktan sonra 90 günü aşması neticesinde kredinin kapanmaması</v>
      </c>
      <c r="C51" s="125" t="str">
        <f>IF('Risk - Belirleme'!E51=""," ",'Risk - Belirleme'!E51)</f>
        <v>Yasal/Uygunluk</v>
      </c>
      <c r="D51" s="90" t="s">
        <v>154</v>
      </c>
      <c r="E51" s="92" t="s">
        <v>509</v>
      </c>
      <c r="F51" s="92" t="s">
        <v>344</v>
      </c>
      <c r="G51" s="92" t="s">
        <v>510</v>
      </c>
      <c r="H51" s="92" t="s">
        <v>511</v>
      </c>
      <c r="I51" s="91" t="s">
        <v>512</v>
      </c>
      <c r="J51" s="130">
        <f t="shared" si="29"/>
        <v>3</v>
      </c>
      <c r="K51" s="130" t="s">
        <v>150</v>
      </c>
      <c r="L51" s="130">
        <f t="shared" si="31"/>
        <v>3</v>
      </c>
      <c r="M51" s="130" t="s">
        <v>150</v>
      </c>
      <c r="N51" s="130">
        <f t="shared" si="27"/>
        <v>9</v>
      </c>
      <c r="O51" s="176" t="str">
        <f t="shared" si="28"/>
        <v>Orta</v>
      </c>
      <c r="W51" s="178" t="str">
        <f t="shared" si="2"/>
        <v/>
      </c>
      <c r="X51" s="178" t="str">
        <f t="shared" si="3"/>
        <v/>
      </c>
      <c r="Y51" s="178" t="str">
        <f t="shared" si="4"/>
        <v/>
      </c>
      <c r="Z51" s="178" t="str">
        <f t="shared" si="5"/>
        <v/>
      </c>
      <c r="AA51" s="178" t="str">
        <f t="shared" si="6"/>
        <v/>
      </c>
      <c r="AB51" s="178" t="str">
        <f t="shared" si="7"/>
        <v/>
      </c>
      <c r="AC51" s="178" t="str">
        <f t="shared" si="8"/>
        <v/>
      </c>
      <c r="AD51" s="178" t="str">
        <f t="shared" si="9"/>
        <v/>
      </c>
      <c r="AE51" s="178" t="str">
        <f t="shared" si="10"/>
        <v/>
      </c>
      <c r="AF51" s="178" t="str">
        <f t="shared" si="11"/>
        <v/>
      </c>
      <c r="AG51" s="178" t="str">
        <f t="shared" si="12"/>
        <v/>
      </c>
      <c r="AH51" s="178" t="str">
        <f t="shared" si="13"/>
        <v/>
      </c>
      <c r="AI51" s="178" t="str">
        <f t="shared" si="14"/>
        <v>X</v>
      </c>
      <c r="AJ51" s="178" t="str">
        <f t="shared" si="15"/>
        <v/>
      </c>
      <c r="AK51" s="178" t="str">
        <f t="shared" si="16"/>
        <v/>
      </c>
      <c r="AL51" s="178" t="str">
        <f t="shared" si="17"/>
        <v/>
      </c>
      <c r="AM51" s="178" t="str">
        <f t="shared" si="18"/>
        <v/>
      </c>
      <c r="AN51" s="178" t="str">
        <f t="shared" si="19"/>
        <v/>
      </c>
      <c r="AO51" s="178" t="str">
        <f t="shared" si="20"/>
        <v/>
      </c>
      <c r="AP51" s="178" t="str">
        <f t="shared" si="21"/>
        <v/>
      </c>
      <c r="AQ51" s="178" t="str">
        <f t="shared" si="22"/>
        <v/>
      </c>
      <c r="AR51" s="178" t="str">
        <f t="shared" si="23"/>
        <v/>
      </c>
      <c r="AS51" s="178" t="str">
        <f t="shared" si="24"/>
        <v/>
      </c>
      <c r="AT51" s="178" t="str">
        <f t="shared" si="25"/>
        <v/>
      </c>
      <c r="AU51" s="178" t="str">
        <f t="shared" si="26"/>
        <v/>
      </c>
    </row>
    <row r="52" spans="1:47" ht="69.75" customHeight="1">
      <c r="A52" s="131">
        <f>IF('Risk - Belirleme'!A52=""," ",'Risk - Belirleme'!A52)</f>
        <v>38</v>
      </c>
      <c r="B52" s="125" t="str">
        <f>IF('Risk - Belirleme'!D52=""," ",'Risk - Belirleme'!D52)</f>
        <v xml:space="preserve">Satınalma yapan Birimde Kamu İhale Kanunu 22/d maddesinde belirtilen  Doğrudan Temin için verilen ödenek  sınırının aşılması </v>
      </c>
      <c r="C52" s="125" t="str">
        <f>IF('Risk - Belirleme'!E52=""," ",'Risk - Belirleme'!E52)</f>
        <v>Yasal/Uygunluk</v>
      </c>
      <c r="D52" s="90" t="s">
        <v>154</v>
      </c>
      <c r="E52" s="92" t="s">
        <v>513</v>
      </c>
      <c r="F52" s="92" t="s">
        <v>344</v>
      </c>
      <c r="G52" s="92" t="s">
        <v>510</v>
      </c>
      <c r="H52" s="90" t="s">
        <v>514</v>
      </c>
      <c r="I52" s="91" t="s">
        <v>515</v>
      </c>
      <c r="J52" s="130">
        <f t="shared" si="29"/>
        <v>3</v>
      </c>
      <c r="K52" s="130" t="s">
        <v>150</v>
      </c>
      <c r="L52" s="130">
        <f t="shared" si="31"/>
        <v>3</v>
      </c>
      <c r="M52" s="130" t="s">
        <v>150</v>
      </c>
      <c r="N52" s="130">
        <f t="shared" si="27"/>
        <v>9</v>
      </c>
      <c r="O52" s="176" t="str">
        <f t="shared" si="28"/>
        <v>Orta</v>
      </c>
      <c r="W52" s="178" t="str">
        <f t="shared" si="2"/>
        <v/>
      </c>
      <c r="X52" s="178" t="str">
        <f t="shared" si="3"/>
        <v/>
      </c>
      <c r="Y52" s="178" t="str">
        <f t="shared" si="4"/>
        <v/>
      </c>
      <c r="Z52" s="178" t="str">
        <f t="shared" si="5"/>
        <v/>
      </c>
      <c r="AA52" s="178" t="str">
        <f t="shared" si="6"/>
        <v/>
      </c>
      <c r="AB52" s="178" t="str">
        <f t="shared" si="7"/>
        <v/>
      </c>
      <c r="AC52" s="178" t="str">
        <f t="shared" si="8"/>
        <v/>
      </c>
      <c r="AD52" s="178" t="str">
        <f t="shared" si="9"/>
        <v/>
      </c>
      <c r="AE52" s="178" t="str">
        <f t="shared" si="10"/>
        <v/>
      </c>
      <c r="AF52" s="178" t="str">
        <f t="shared" si="11"/>
        <v/>
      </c>
      <c r="AG52" s="178" t="str">
        <f t="shared" si="12"/>
        <v/>
      </c>
      <c r="AH52" s="178" t="str">
        <f t="shared" si="13"/>
        <v/>
      </c>
      <c r="AI52" s="178" t="str">
        <f t="shared" si="14"/>
        <v>X</v>
      </c>
      <c r="AJ52" s="178" t="str">
        <f t="shared" si="15"/>
        <v/>
      </c>
      <c r="AK52" s="178" t="str">
        <f t="shared" si="16"/>
        <v/>
      </c>
      <c r="AL52" s="178" t="str">
        <f t="shared" si="17"/>
        <v/>
      </c>
      <c r="AM52" s="178" t="str">
        <f t="shared" si="18"/>
        <v/>
      </c>
      <c r="AN52" s="178" t="str">
        <f t="shared" si="19"/>
        <v/>
      </c>
      <c r="AO52" s="178" t="str">
        <f t="shared" si="20"/>
        <v/>
      </c>
      <c r="AP52" s="178" t="str">
        <f t="shared" si="21"/>
        <v/>
      </c>
      <c r="AQ52" s="178" t="str">
        <f t="shared" si="22"/>
        <v/>
      </c>
      <c r="AR52" s="178" t="str">
        <f t="shared" si="23"/>
        <v/>
      </c>
      <c r="AS52" s="178" t="str">
        <f t="shared" si="24"/>
        <v/>
      </c>
      <c r="AT52" s="178" t="str">
        <f t="shared" si="25"/>
        <v/>
      </c>
      <c r="AU52" s="178" t="str">
        <f t="shared" si="26"/>
        <v/>
      </c>
    </row>
    <row r="53" spans="1:47" ht="43.2" customHeight="1">
      <c r="A53" s="131">
        <f>IF('Risk - Belirleme'!A53=""," ",'Risk - Belirleme'!A53)</f>
        <v>39</v>
      </c>
      <c r="B53" s="125" t="str">
        <f>IF('Risk - Belirleme'!D53=""," ",'Risk - Belirleme'!D53)</f>
        <v>Yaz okulu harç ücretlerinin öğrenci numarasıyla yatırılması ve OBS de yatırılan ücretin görülmesi</v>
      </c>
      <c r="C53" s="125" t="str">
        <f>IF('Risk - Belirleme'!E53=""," ",'Risk - Belirleme'!E53)</f>
        <v>Operasyonel ve Finansal</v>
      </c>
      <c r="D53" s="90" t="s">
        <v>154</v>
      </c>
      <c r="E53" s="92" t="s">
        <v>521</v>
      </c>
      <c r="F53" s="92" t="s">
        <v>344</v>
      </c>
      <c r="G53" s="92" t="s">
        <v>473</v>
      </c>
      <c r="H53" s="90" t="s">
        <v>517</v>
      </c>
      <c r="I53" s="91" t="s">
        <v>520</v>
      </c>
      <c r="J53" s="130">
        <f t="shared" si="29"/>
        <v>3</v>
      </c>
      <c r="K53" s="130" t="s">
        <v>150</v>
      </c>
      <c r="L53" s="130">
        <f t="shared" si="1"/>
        <v>4</v>
      </c>
      <c r="M53" s="130" t="s">
        <v>149</v>
      </c>
      <c r="N53" s="130">
        <f t="shared" si="27"/>
        <v>12</v>
      </c>
      <c r="O53" s="176" t="str">
        <f t="shared" si="28"/>
        <v>Yüksek</v>
      </c>
      <c r="W53" s="178" t="str">
        <f t="shared" si="2"/>
        <v/>
      </c>
      <c r="X53" s="178" t="str">
        <f t="shared" si="3"/>
        <v/>
      </c>
      <c r="Y53" s="178" t="str">
        <f t="shared" si="4"/>
        <v/>
      </c>
      <c r="Z53" s="178" t="str">
        <f t="shared" si="5"/>
        <v/>
      </c>
      <c r="AA53" s="178" t="str">
        <f t="shared" si="6"/>
        <v/>
      </c>
      <c r="AB53" s="178" t="str">
        <f t="shared" si="7"/>
        <v/>
      </c>
      <c r="AC53" s="178" t="str">
        <f t="shared" si="8"/>
        <v/>
      </c>
      <c r="AD53" s="178" t="str">
        <f t="shared" si="9"/>
        <v/>
      </c>
      <c r="AE53" s="178" t="str">
        <f t="shared" si="10"/>
        <v/>
      </c>
      <c r="AF53" s="178" t="str">
        <f t="shared" si="11"/>
        <v/>
      </c>
      <c r="AG53" s="178" t="str">
        <f t="shared" si="12"/>
        <v/>
      </c>
      <c r="AH53" s="178" t="str">
        <f t="shared" si="13"/>
        <v/>
      </c>
      <c r="AI53" s="178" t="str">
        <f t="shared" si="14"/>
        <v/>
      </c>
      <c r="AJ53" s="178" t="str">
        <f t="shared" si="15"/>
        <v>X</v>
      </c>
      <c r="AK53" s="178" t="str">
        <f t="shared" si="16"/>
        <v/>
      </c>
      <c r="AL53" s="178" t="str">
        <f t="shared" si="17"/>
        <v/>
      </c>
      <c r="AM53" s="178" t="str">
        <f t="shared" si="18"/>
        <v/>
      </c>
      <c r="AN53" s="178" t="str">
        <f t="shared" si="19"/>
        <v/>
      </c>
      <c r="AO53" s="178" t="str">
        <f t="shared" si="20"/>
        <v/>
      </c>
      <c r="AP53" s="178" t="str">
        <f t="shared" si="21"/>
        <v/>
      </c>
      <c r="AQ53" s="178" t="str">
        <f t="shared" si="22"/>
        <v/>
      </c>
      <c r="AR53" s="178" t="str">
        <f t="shared" si="23"/>
        <v/>
      </c>
      <c r="AS53" s="178" t="str">
        <f t="shared" si="24"/>
        <v/>
      </c>
      <c r="AT53" s="178" t="str">
        <f t="shared" si="25"/>
        <v/>
      </c>
      <c r="AU53" s="178" t="str">
        <f t="shared" si="26"/>
        <v/>
      </c>
    </row>
    <row r="54" spans="1:47" ht="30" customHeight="1">
      <c r="A54" s="131">
        <f>IF('Risk - Belirleme'!A54=""," ",'Risk - Belirleme'!A54)</f>
        <v>40</v>
      </c>
      <c r="B54" s="125" t="str">
        <f>IF('Risk - Belirleme'!D54=""," ",'Risk - Belirleme'!D54)</f>
        <v>Üniversite İçerisine Giriş yapan Kişilere Ziyaretçi Kartı Verilmesi</v>
      </c>
      <c r="C54" s="125" t="str">
        <f>IF('Risk - Belirleme'!E54=""," ",'Risk - Belirleme'!E54)</f>
        <v>Sağlık ve güvenlik</v>
      </c>
      <c r="D54" s="90" t="s">
        <v>154</v>
      </c>
      <c r="E54" s="92" t="s">
        <v>522</v>
      </c>
      <c r="F54" s="92" t="s">
        <v>382</v>
      </c>
      <c r="G54" s="92" t="s">
        <v>523</v>
      </c>
      <c r="H54" s="90" t="s">
        <v>524</v>
      </c>
      <c r="J54" s="145" t="s">
        <v>345</v>
      </c>
      <c r="K54" s="130" t="s">
        <v>150</v>
      </c>
      <c r="L54" s="130">
        <f t="shared" si="1"/>
        <v>3</v>
      </c>
      <c r="M54" s="130" t="s">
        <v>150</v>
      </c>
      <c r="N54" s="130" t="e">
        <f t="shared" si="27"/>
        <v>#VALUE!</v>
      </c>
      <c r="O54" s="176" t="s">
        <v>150</v>
      </c>
      <c r="W54" s="178" t="str">
        <f t="shared" si="2"/>
        <v/>
      </c>
      <c r="X54" s="178" t="str">
        <f t="shared" si="3"/>
        <v/>
      </c>
      <c r="Y54" s="178" t="str">
        <f t="shared" si="4"/>
        <v/>
      </c>
      <c r="Z54" s="178" t="str">
        <f t="shared" si="5"/>
        <v/>
      </c>
      <c r="AA54" s="178" t="str">
        <f t="shared" si="6"/>
        <v/>
      </c>
      <c r="AB54" s="178" t="str">
        <f t="shared" si="7"/>
        <v/>
      </c>
      <c r="AC54" s="178" t="str">
        <f t="shared" si="8"/>
        <v/>
      </c>
      <c r="AD54" s="178" t="str">
        <f t="shared" si="9"/>
        <v/>
      </c>
      <c r="AE54" s="178" t="str">
        <f t="shared" si="10"/>
        <v/>
      </c>
      <c r="AF54" s="178" t="str">
        <f t="shared" si="11"/>
        <v/>
      </c>
      <c r="AG54" s="178" t="str">
        <f t="shared" si="12"/>
        <v/>
      </c>
      <c r="AH54" s="178" t="str">
        <f t="shared" si="13"/>
        <v/>
      </c>
      <c r="AI54" s="178" t="str">
        <f t="shared" si="14"/>
        <v/>
      </c>
      <c r="AJ54" s="178" t="str">
        <f t="shared" si="15"/>
        <v/>
      </c>
      <c r="AK54" s="178" t="str">
        <f t="shared" si="16"/>
        <v/>
      </c>
      <c r="AL54" s="178" t="str">
        <f t="shared" si="17"/>
        <v/>
      </c>
      <c r="AM54" s="178" t="str">
        <f t="shared" si="18"/>
        <v/>
      </c>
      <c r="AN54" s="178" t="str">
        <f t="shared" si="19"/>
        <v/>
      </c>
      <c r="AO54" s="178" t="str">
        <f t="shared" si="20"/>
        <v/>
      </c>
      <c r="AP54" s="178" t="str">
        <f t="shared" si="21"/>
        <v/>
      </c>
      <c r="AQ54" s="178" t="str">
        <f t="shared" si="22"/>
        <v/>
      </c>
      <c r="AR54" s="178" t="str">
        <f t="shared" si="23"/>
        <v/>
      </c>
      <c r="AS54" s="178" t="str">
        <f t="shared" si="24"/>
        <v/>
      </c>
      <c r="AT54" s="178" t="str">
        <f t="shared" si="25"/>
        <v/>
      </c>
      <c r="AU54" s="178" t="str">
        <f t="shared" si="26"/>
        <v/>
      </c>
    </row>
    <row r="55" spans="1:47" ht="30" customHeight="1">
      <c r="A55" s="131">
        <f>IF('Risk - Belirleme'!A55=""," ",'Risk - Belirleme'!A55)</f>
        <v>41</v>
      </c>
      <c r="B55" s="125" t="str">
        <f>IF('Risk - Belirleme'!D55=""," ",'Risk - Belirleme'!D55)</f>
        <v> Yangın ve diğer acil hâllerde tahliye olarak kullanılabilecek kaçış yollarının bulunmaması</v>
      </c>
      <c r="C55" s="125" t="str">
        <f>IF('Risk - Belirleme'!E55=""," ",'Risk - Belirleme'!E55)</f>
        <v>Sağlık ve güvenlik</v>
      </c>
      <c r="D55" s="90" t="s">
        <v>154</v>
      </c>
      <c r="E55" s="92" t="s">
        <v>547</v>
      </c>
      <c r="F55" s="92" t="s">
        <v>344</v>
      </c>
      <c r="G55" s="92" t="s">
        <v>350</v>
      </c>
      <c r="H55" s="90" t="s">
        <v>351</v>
      </c>
      <c r="I55" s="91" t="s">
        <v>548</v>
      </c>
      <c r="J55" s="130">
        <f t="shared" ref="J55:J56" si="32">IF(K55="","",(IF(K55=$K$7,$J$7,(IF(K55=$K$8,$J$8,(IF(K55=$K$9,$J$9,(IF(K55=$K$10,$J$10,(IF(K55=$K$11,$J$11," ")))))))))))</f>
        <v>2</v>
      </c>
      <c r="K55" s="130" t="s">
        <v>151</v>
      </c>
      <c r="L55" s="130">
        <f>IF(M55="","",(IF(M55=$M$7,$L$7,(IF(M55=$M$8,$L$8,(IF(M55=$M$9,$L$9,(IF(M55=$M$10,$L$10,(IF(M55=$M$11,$L$11," ")))))))))))</f>
        <v>4</v>
      </c>
      <c r="M55" s="130" t="s">
        <v>149</v>
      </c>
      <c r="N55" s="130">
        <f t="shared" si="27"/>
        <v>8</v>
      </c>
      <c r="O55" s="176" t="str">
        <f t="shared" si="28"/>
        <v>Orta</v>
      </c>
      <c r="W55" s="178" t="str">
        <f t="shared" si="2"/>
        <v/>
      </c>
      <c r="X55" s="178" t="str">
        <f t="shared" si="3"/>
        <v/>
      </c>
      <c r="Y55" s="178" t="str">
        <f t="shared" si="4"/>
        <v/>
      </c>
      <c r="Z55" s="178" t="str">
        <f t="shared" si="5"/>
        <v/>
      </c>
      <c r="AA55" s="178" t="str">
        <f t="shared" si="6"/>
        <v/>
      </c>
      <c r="AB55" s="178" t="str">
        <f t="shared" si="7"/>
        <v/>
      </c>
      <c r="AC55" s="178" t="str">
        <f t="shared" si="8"/>
        <v/>
      </c>
      <c r="AD55" s="178" t="str">
        <f t="shared" si="9"/>
        <v/>
      </c>
      <c r="AE55" s="178" t="str">
        <f t="shared" si="10"/>
        <v>X</v>
      </c>
      <c r="AF55" s="178" t="str">
        <f t="shared" si="11"/>
        <v/>
      </c>
      <c r="AG55" s="178" t="str">
        <f t="shared" si="12"/>
        <v/>
      </c>
      <c r="AH55" s="178" t="str">
        <f t="shared" si="13"/>
        <v/>
      </c>
      <c r="AI55" s="178" t="str">
        <f t="shared" si="14"/>
        <v/>
      </c>
      <c r="AJ55" s="178" t="str">
        <f t="shared" si="15"/>
        <v/>
      </c>
      <c r="AK55" s="178" t="str">
        <f t="shared" si="16"/>
        <v/>
      </c>
      <c r="AL55" s="178" t="str">
        <f t="shared" si="17"/>
        <v/>
      </c>
      <c r="AM55" s="178" t="str">
        <f t="shared" si="18"/>
        <v/>
      </c>
      <c r="AN55" s="178" t="str">
        <f t="shared" si="19"/>
        <v/>
      </c>
      <c r="AO55" s="178" t="str">
        <f t="shared" si="20"/>
        <v/>
      </c>
      <c r="AP55" s="178" t="str">
        <f t="shared" si="21"/>
        <v/>
      </c>
      <c r="AQ55" s="178" t="str">
        <f t="shared" si="22"/>
        <v/>
      </c>
      <c r="AR55" s="178" t="str">
        <f t="shared" si="23"/>
        <v/>
      </c>
      <c r="AS55" s="178" t="str">
        <f t="shared" si="24"/>
        <v/>
      </c>
      <c r="AT55" s="178" t="str">
        <f t="shared" si="25"/>
        <v/>
      </c>
      <c r="AU55" s="178" t="str">
        <f t="shared" si="26"/>
        <v/>
      </c>
    </row>
    <row r="56" spans="1:47" ht="30" customHeight="1">
      <c r="A56" s="131">
        <f>IF('Risk - Belirleme'!A56=""," ",'Risk - Belirleme'!A56)</f>
        <v>42</v>
      </c>
      <c r="B56" s="125" t="str">
        <f>IF('Risk - Belirleme'!D56=""," ",'Risk - Belirleme'!D56)</f>
        <v xml:space="preserve">basmaklarda kaymayı önleyici malzemenin olmaması nedeni ile kaza meydana gelmesi </v>
      </c>
      <c r="C56" s="125" t="str">
        <f>IF('Risk - Belirleme'!E56=""," ",'Risk - Belirleme'!E56)</f>
        <v>Sağlık ve güvenlik</v>
      </c>
      <c r="D56" s="90" t="s">
        <v>154</v>
      </c>
      <c r="E56" s="92" t="s">
        <v>549</v>
      </c>
      <c r="F56" s="92" t="s">
        <v>382</v>
      </c>
      <c r="G56" s="92" t="s">
        <v>350</v>
      </c>
      <c r="H56" s="90" t="s">
        <v>351</v>
      </c>
      <c r="I56" s="145" t="s">
        <v>345</v>
      </c>
      <c r="J56" s="130">
        <f t="shared" si="32"/>
        <v>2</v>
      </c>
      <c r="K56" s="130" t="s">
        <v>151</v>
      </c>
      <c r="L56" s="130">
        <f t="shared" ref="L56" si="33">IF(M56="","",(IF(M56=$M$7,$L$7,(IF(M56=$M$8,$L$8,(IF(M56=$M$9,$L$9,(IF(M56=$M$10,$L$10,(IF(M56=$M$11,$L$11," ")))))))))))</f>
        <v>2</v>
      </c>
      <c r="M56" s="130" t="s">
        <v>151</v>
      </c>
      <c r="N56" s="130">
        <f t="shared" si="27"/>
        <v>4</v>
      </c>
      <c r="O56" s="176" t="str">
        <f t="shared" si="28"/>
        <v>Düşük</v>
      </c>
      <c r="W56" s="178" t="str">
        <f t="shared" si="2"/>
        <v/>
      </c>
      <c r="X56" s="178" t="str">
        <f t="shared" si="3"/>
        <v/>
      </c>
      <c r="Y56" s="178" t="str">
        <f t="shared" si="4"/>
        <v/>
      </c>
      <c r="Z56" s="178" t="str">
        <f t="shared" si="5"/>
        <v/>
      </c>
      <c r="AA56" s="178" t="str">
        <f t="shared" si="6"/>
        <v/>
      </c>
      <c r="AB56" s="178" t="str">
        <f t="shared" si="7"/>
        <v/>
      </c>
      <c r="AC56" s="178" t="str">
        <f t="shared" si="8"/>
        <v>X</v>
      </c>
      <c r="AD56" s="178" t="str">
        <f t="shared" si="9"/>
        <v/>
      </c>
      <c r="AE56" s="178" t="str">
        <f t="shared" si="10"/>
        <v/>
      </c>
      <c r="AF56" s="178" t="str">
        <f t="shared" si="11"/>
        <v/>
      </c>
      <c r="AG56" s="178" t="str">
        <f t="shared" si="12"/>
        <v/>
      </c>
      <c r="AH56" s="178" t="str">
        <f t="shared" si="13"/>
        <v/>
      </c>
      <c r="AI56" s="178" t="str">
        <f t="shared" si="14"/>
        <v/>
      </c>
      <c r="AJ56" s="178" t="str">
        <f t="shared" si="15"/>
        <v/>
      </c>
      <c r="AK56" s="178" t="str">
        <f t="shared" si="16"/>
        <v/>
      </c>
      <c r="AL56" s="178" t="str">
        <f t="shared" si="17"/>
        <v/>
      </c>
      <c r="AM56" s="178" t="str">
        <f t="shared" si="18"/>
        <v/>
      </c>
      <c r="AN56" s="178" t="str">
        <f t="shared" si="19"/>
        <v/>
      </c>
      <c r="AO56" s="178" t="str">
        <f t="shared" si="20"/>
        <v/>
      </c>
      <c r="AP56" s="178" t="str">
        <f t="shared" si="21"/>
        <v/>
      </c>
      <c r="AQ56" s="178" t="str">
        <f t="shared" si="22"/>
        <v/>
      </c>
      <c r="AR56" s="178" t="str">
        <f t="shared" si="23"/>
        <v/>
      </c>
      <c r="AS56" s="178" t="str">
        <f t="shared" si="24"/>
        <v/>
      </c>
      <c r="AT56" s="178" t="str">
        <f t="shared" si="25"/>
        <v/>
      </c>
      <c r="AU56" s="178" t="str">
        <f t="shared" si="26"/>
        <v/>
      </c>
    </row>
    <row r="57" spans="1:47" ht="30" customHeight="1">
      <c r="A57" s="131">
        <f>IF('Risk - Belirleme'!A57=""," ",'Risk - Belirleme'!A57)</f>
        <v>43</v>
      </c>
      <c r="B57" s="125" t="str">
        <f>IF('Risk - Belirleme'!D57=""," ",'Risk - Belirleme'!D57)</f>
        <v>Öğrencilerin çalışmaları sırasında meydana gelebilecek yaralanmalara müdahele edebilecek ekipmanların olmaması</v>
      </c>
      <c r="C57" s="125" t="str">
        <f>IF('Risk - Belirleme'!E57=""," ",'Risk - Belirleme'!E57)</f>
        <v>Sağlık ve güvenlik</v>
      </c>
      <c r="D57" s="90" t="s">
        <v>154</v>
      </c>
      <c r="E57" s="92" t="s">
        <v>348</v>
      </c>
      <c r="F57" s="92" t="s">
        <v>349</v>
      </c>
      <c r="G57" s="92" t="s">
        <v>352</v>
      </c>
      <c r="H57" s="90" t="s">
        <v>353</v>
      </c>
      <c r="I57" s="91" t="s">
        <v>354</v>
      </c>
      <c r="J57" s="130"/>
      <c r="K57" s="130" t="s">
        <v>151</v>
      </c>
      <c r="L57" s="130"/>
      <c r="M57" s="130" t="s">
        <v>151</v>
      </c>
      <c r="N57" s="130">
        <f t="shared" si="27"/>
        <v>0</v>
      </c>
      <c r="O57" s="176" t="str">
        <f t="shared" si="28"/>
        <v>Düşük</v>
      </c>
      <c r="W57" s="178" t="str">
        <f t="shared" si="2"/>
        <v/>
      </c>
      <c r="X57" s="178" t="str">
        <f t="shared" si="3"/>
        <v/>
      </c>
      <c r="Y57" s="178" t="str">
        <f t="shared" si="4"/>
        <v/>
      </c>
      <c r="Z57" s="178" t="str">
        <f t="shared" si="5"/>
        <v/>
      </c>
      <c r="AA57" s="178" t="str">
        <f t="shared" si="6"/>
        <v/>
      </c>
      <c r="AB57" s="178" t="str">
        <f t="shared" si="7"/>
        <v/>
      </c>
      <c r="AC57" s="178" t="str">
        <f t="shared" si="8"/>
        <v/>
      </c>
      <c r="AD57" s="178" t="str">
        <f t="shared" si="9"/>
        <v/>
      </c>
      <c r="AE57" s="178" t="str">
        <f t="shared" si="10"/>
        <v/>
      </c>
      <c r="AF57" s="178" t="str">
        <f t="shared" si="11"/>
        <v/>
      </c>
      <c r="AG57" s="178" t="str">
        <f t="shared" si="12"/>
        <v/>
      </c>
      <c r="AH57" s="178" t="str">
        <f t="shared" si="13"/>
        <v/>
      </c>
      <c r="AI57" s="178" t="str">
        <f t="shared" si="14"/>
        <v/>
      </c>
      <c r="AJ57" s="178" t="str">
        <f t="shared" si="15"/>
        <v/>
      </c>
      <c r="AK57" s="178" t="str">
        <f t="shared" si="16"/>
        <v/>
      </c>
      <c r="AL57" s="178" t="str">
        <f t="shared" si="17"/>
        <v/>
      </c>
      <c r="AM57" s="178" t="str">
        <f t="shared" si="18"/>
        <v/>
      </c>
      <c r="AN57" s="178" t="str">
        <f t="shared" si="19"/>
        <v/>
      </c>
      <c r="AO57" s="178" t="str">
        <f t="shared" si="20"/>
        <v/>
      </c>
      <c r="AP57" s="178" t="str">
        <f t="shared" si="21"/>
        <v/>
      </c>
      <c r="AQ57" s="178" t="str">
        <f t="shared" si="22"/>
        <v/>
      </c>
      <c r="AR57" s="178" t="str">
        <f t="shared" si="23"/>
        <v/>
      </c>
      <c r="AS57" s="178" t="str">
        <f t="shared" si="24"/>
        <v/>
      </c>
      <c r="AT57" s="178" t="str">
        <f t="shared" si="25"/>
        <v/>
      </c>
      <c r="AU57" s="178" t="str">
        <f t="shared" si="26"/>
        <v/>
      </c>
    </row>
    <row r="58" spans="1:47" ht="30" customHeight="1">
      <c r="A58" s="131">
        <f>IF('Risk - Belirleme'!A58=""," ",'Risk - Belirleme'!A58)</f>
        <v>44</v>
      </c>
      <c r="B58" s="125" t="str">
        <f>IF('Risk - Belirleme'!D58=""," ",'Risk - Belirleme'!D58)</f>
        <v>Makine laboratuvarında tezgahlarda çalışırken sıcak ve yüksek hızla fırlayan metal çapakların öğrencinin gözüne kaçması</v>
      </c>
      <c r="C58" s="125" t="str">
        <f>IF('Risk - Belirleme'!E58=""," ",'Risk - Belirleme'!E58)</f>
        <v>Sağlık ve güvenlik</v>
      </c>
      <c r="D58" s="90" t="s">
        <v>154</v>
      </c>
      <c r="E58" s="92" t="s">
        <v>550</v>
      </c>
      <c r="F58" s="92" t="s">
        <v>349</v>
      </c>
      <c r="G58" s="92" t="s">
        <v>352</v>
      </c>
      <c r="H58" s="90" t="s">
        <v>353</v>
      </c>
      <c r="I58" s="91" t="s">
        <v>354</v>
      </c>
      <c r="J58" s="130"/>
      <c r="K58" s="130" t="s">
        <v>151</v>
      </c>
      <c r="L58" s="130"/>
      <c r="M58" s="130" t="s">
        <v>151</v>
      </c>
      <c r="N58" s="130">
        <f t="shared" si="27"/>
        <v>0</v>
      </c>
      <c r="O58" s="176" t="str">
        <f t="shared" si="28"/>
        <v>Düşük</v>
      </c>
      <c r="W58" s="178" t="str">
        <f t="shared" si="2"/>
        <v/>
      </c>
      <c r="X58" s="178" t="str">
        <f t="shared" si="3"/>
        <v/>
      </c>
      <c r="Y58" s="178" t="str">
        <f t="shared" si="4"/>
        <v/>
      </c>
      <c r="Z58" s="178" t="str">
        <f t="shared" si="5"/>
        <v/>
      </c>
      <c r="AA58" s="178" t="str">
        <f t="shared" si="6"/>
        <v/>
      </c>
      <c r="AB58" s="178" t="str">
        <f t="shared" si="7"/>
        <v/>
      </c>
      <c r="AC58" s="178" t="str">
        <f t="shared" si="8"/>
        <v/>
      </c>
      <c r="AD58" s="178" t="str">
        <f t="shared" si="9"/>
        <v/>
      </c>
      <c r="AE58" s="178" t="str">
        <f t="shared" si="10"/>
        <v/>
      </c>
      <c r="AF58" s="178" t="str">
        <f t="shared" si="11"/>
        <v/>
      </c>
      <c r="AG58" s="178" t="str">
        <f t="shared" si="12"/>
        <v/>
      </c>
      <c r="AH58" s="178" t="str">
        <f t="shared" si="13"/>
        <v/>
      </c>
      <c r="AI58" s="178" t="str">
        <f t="shared" si="14"/>
        <v/>
      </c>
      <c r="AJ58" s="178" t="str">
        <f t="shared" si="15"/>
        <v/>
      </c>
      <c r="AK58" s="178" t="str">
        <f t="shared" si="16"/>
        <v/>
      </c>
      <c r="AL58" s="178" t="str">
        <f t="shared" si="17"/>
        <v/>
      </c>
      <c r="AM58" s="178" t="str">
        <f t="shared" si="18"/>
        <v/>
      </c>
      <c r="AN58" s="178" t="str">
        <f t="shared" si="19"/>
        <v/>
      </c>
      <c r="AO58" s="178" t="str">
        <f t="shared" si="20"/>
        <v/>
      </c>
      <c r="AP58" s="178" t="str">
        <f t="shared" si="21"/>
        <v/>
      </c>
      <c r="AQ58" s="178" t="str">
        <f t="shared" si="22"/>
        <v/>
      </c>
      <c r="AR58" s="178" t="str">
        <f t="shared" si="23"/>
        <v/>
      </c>
      <c r="AS58" s="178" t="str">
        <f t="shared" si="24"/>
        <v/>
      </c>
      <c r="AT58" s="178" t="str">
        <f t="shared" si="25"/>
        <v/>
      </c>
      <c r="AU58" s="178" t="str">
        <f t="shared" si="26"/>
        <v/>
      </c>
    </row>
    <row r="59" spans="1:47" ht="30" customHeight="1">
      <c r="A59" s="131">
        <f>IF('Risk - Belirleme'!A59=""," ",'Risk - Belirleme'!A59)</f>
        <v>45</v>
      </c>
      <c r="B59" s="125" t="str">
        <f>IF('Risk - Belirleme'!D59=""," ",'Risk - Belirleme'!D59)</f>
        <v>Koşarak veya panik halinde çıkış kapısına yönelen kişinin kapı açılış yönünü bilmemsinden dolayı yaralanması</v>
      </c>
      <c r="C59" s="125" t="str">
        <f>IF('Risk - Belirleme'!E59=""," ",'Risk - Belirleme'!E59)</f>
        <v>Sağlık ve güvenlik</v>
      </c>
      <c r="D59" s="90" t="s">
        <v>154</v>
      </c>
      <c r="E59" s="92" t="s">
        <v>551</v>
      </c>
      <c r="F59" s="92" t="s">
        <v>382</v>
      </c>
      <c r="G59" s="92" t="s">
        <v>352</v>
      </c>
      <c r="H59" s="90" t="s">
        <v>552</v>
      </c>
      <c r="I59" s="91" t="s">
        <v>548</v>
      </c>
      <c r="J59" s="130"/>
      <c r="K59" s="130" t="s">
        <v>151</v>
      </c>
      <c r="L59" s="130"/>
      <c r="M59" s="130" t="s">
        <v>151</v>
      </c>
      <c r="N59" s="130">
        <f t="shared" si="27"/>
        <v>0</v>
      </c>
      <c r="O59" s="176" t="str">
        <f t="shared" si="28"/>
        <v>Düşük</v>
      </c>
      <c r="W59" s="178" t="str">
        <f t="shared" si="2"/>
        <v/>
      </c>
      <c r="X59" s="178" t="str">
        <f t="shared" si="3"/>
        <v/>
      </c>
      <c r="Y59" s="178" t="str">
        <f t="shared" si="4"/>
        <v/>
      </c>
      <c r="Z59" s="178" t="str">
        <f t="shared" si="5"/>
        <v/>
      </c>
      <c r="AA59" s="178" t="str">
        <f t="shared" si="6"/>
        <v/>
      </c>
      <c r="AB59" s="178" t="str">
        <f t="shared" si="7"/>
        <v/>
      </c>
      <c r="AC59" s="178" t="str">
        <f t="shared" si="8"/>
        <v/>
      </c>
      <c r="AD59" s="178" t="str">
        <f t="shared" si="9"/>
        <v/>
      </c>
      <c r="AE59" s="178" t="str">
        <f t="shared" si="10"/>
        <v/>
      </c>
      <c r="AF59" s="178" t="str">
        <f t="shared" si="11"/>
        <v/>
      </c>
      <c r="AG59" s="178" t="str">
        <f t="shared" si="12"/>
        <v/>
      </c>
      <c r="AH59" s="178" t="str">
        <f t="shared" si="13"/>
        <v/>
      </c>
      <c r="AI59" s="178" t="str">
        <f t="shared" si="14"/>
        <v/>
      </c>
      <c r="AJ59" s="178" t="str">
        <f t="shared" si="15"/>
        <v/>
      </c>
      <c r="AK59" s="178" t="str">
        <f t="shared" si="16"/>
        <v/>
      </c>
      <c r="AL59" s="178" t="str">
        <f t="shared" si="17"/>
        <v/>
      </c>
      <c r="AM59" s="178" t="str">
        <f t="shared" si="18"/>
        <v/>
      </c>
      <c r="AN59" s="178" t="str">
        <f t="shared" si="19"/>
        <v/>
      </c>
      <c r="AO59" s="178" t="str">
        <f t="shared" si="20"/>
        <v/>
      </c>
      <c r="AP59" s="178" t="str">
        <f t="shared" si="21"/>
        <v/>
      </c>
      <c r="AQ59" s="178" t="str">
        <f t="shared" si="22"/>
        <v/>
      </c>
      <c r="AR59" s="178" t="str">
        <f t="shared" si="23"/>
        <v/>
      </c>
      <c r="AS59" s="178" t="str">
        <f t="shared" si="24"/>
        <v/>
      </c>
      <c r="AT59" s="178" t="str">
        <f t="shared" si="25"/>
        <v/>
      </c>
      <c r="AU59" s="178" t="str">
        <f t="shared" si="26"/>
        <v/>
      </c>
    </row>
    <row r="60" spans="1:47" ht="30" customHeight="1">
      <c r="A60" s="131">
        <f>IF('Risk - Belirleme'!A60=""," ",'Risk - Belirleme'!A60)</f>
        <v>46</v>
      </c>
      <c r="B60" s="125" t="str">
        <f>IF('Risk - Belirleme'!D60=""," ",'Risk - Belirleme'!D60)</f>
        <v>Tezgahlarda temrin parçalarını yapmakla yükümlü olan öğrencinin tezgah hakkında yeterli bilgiye sahip olmadan tezgah başında çalışması sonucu meydana gelebilen kazalar</v>
      </c>
      <c r="C60" s="125" t="str">
        <f>IF('Risk - Belirleme'!E60=""," ",'Risk - Belirleme'!E60)</f>
        <v>Sağlık ve güvenlik</v>
      </c>
      <c r="D60" s="90" t="s">
        <v>154</v>
      </c>
      <c r="E60" s="92" t="s">
        <v>553</v>
      </c>
      <c r="F60" s="92" t="s">
        <v>349</v>
      </c>
      <c r="G60" s="92" t="s">
        <v>352</v>
      </c>
      <c r="H60" s="90" t="s">
        <v>554</v>
      </c>
      <c r="I60" s="91" t="s">
        <v>354</v>
      </c>
      <c r="J60" s="130">
        <f t="shared" ref="J60:J66" si="34">IF(K60="","",(IF(K60=$K$7,$J$7,(IF(K60=$K$8,$J$8,(IF(K60=$K$9,$J$9,(IF(K60=$K$10,$J$10,(IF(K60=$K$11,$J$11," ")))))))))))</f>
        <v>2</v>
      </c>
      <c r="K60" s="130" t="s">
        <v>151</v>
      </c>
      <c r="L60" s="130">
        <f t="shared" ref="L60:L66" si="35">IF(M60="","",(IF(M60=$M$7,$L$7,(IF(M60=$M$8,$L$8,(IF(M60=$M$9,$L$9,(IF(M60=$M$10,$L$10,(IF(M60=$M$11,$L$11," ")))))))))))</f>
        <v>2</v>
      </c>
      <c r="M60" s="130" t="s">
        <v>151</v>
      </c>
      <c r="N60" s="130">
        <f t="shared" si="27"/>
        <v>4</v>
      </c>
      <c r="O60" s="176" t="str">
        <f t="shared" si="28"/>
        <v>Düşük</v>
      </c>
      <c r="W60" s="178" t="str">
        <f t="shared" si="2"/>
        <v/>
      </c>
      <c r="X60" s="178" t="str">
        <f t="shared" si="3"/>
        <v/>
      </c>
      <c r="Y60" s="178" t="str">
        <f t="shared" si="4"/>
        <v/>
      </c>
      <c r="Z60" s="178" t="str">
        <f t="shared" si="5"/>
        <v/>
      </c>
      <c r="AA60" s="178" t="str">
        <f t="shared" si="6"/>
        <v/>
      </c>
      <c r="AB60" s="178" t="str">
        <f t="shared" si="7"/>
        <v/>
      </c>
      <c r="AC60" s="178" t="str">
        <f t="shared" si="8"/>
        <v>X</v>
      </c>
      <c r="AD60" s="178" t="str">
        <f t="shared" si="9"/>
        <v/>
      </c>
      <c r="AE60" s="178" t="str">
        <f t="shared" si="10"/>
        <v/>
      </c>
      <c r="AF60" s="178" t="str">
        <f t="shared" si="11"/>
        <v/>
      </c>
      <c r="AG60" s="178" t="str">
        <f t="shared" si="12"/>
        <v/>
      </c>
      <c r="AH60" s="178" t="str">
        <f t="shared" si="13"/>
        <v/>
      </c>
      <c r="AI60" s="178" t="str">
        <f t="shared" si="14"/>
        <v/>
      </c>
      <c r="AJ60" s="178" t="str">
        <f t="shared" si="15"/>
        <v/>
      </c>
      <c r="AK60" s="178" t="str">
        <f t="shared" si="16"/>
        <v/>
      </c>
      <c r="AL60" s="178" t="str">
        <f t="shared" si="17"/>
        <v/>
      </c>
      <c r="AM60" s="178" t="str">
        <f t="shared" si="18"/>
        <v/>
      </c>
      <c r="AN60" s="178" t="str">
        <f t="shared" si="19"/>
        <v/>
      </c>
      <c r="AO60" s="178" t="str">
        <f t="shared" si="20"/>
        <v/>
      </c>
      <c r="AP60" s="178" t="str">
        <f t="shared" si="21"/>
        <v/>
      </c>
      <c r="AQ60" s="178" t="str">
        <f t="shared" si="22"/>
        <v/>
      </c>
      <c r="AR60" s="178" t="str">
        <f t="shared" si="23"/>
        <v/>
      </c>
      <c r="AS60" s="178" t="str">
        <f t="shared" si="24"/>
        <v/>
      </c>
      <c r="AT60" s="178" t="str">
        <f t="shared" si="25"/>
        <v/>
      </c>
      <c r="AU60" s="178" t="str">
        <f t="shared" si="26"/>
        <v/>
      </c>
    </row>
    <row r="61" spans="1:47" ht="30" customHeight="1">
      <c r="A61" s="131">
        <f>IF('Risk - Belirleme'!A61=""," ",'Risk - Belirleme'!A61)</f>
        <v>47</v>
      </c>
      <c r="B61" s="125" t="str">
        <f>IF('Risk - Belirleme'!D61=""," ",'Risk - Belirleme'!D61)</f>
        <v xml:space="preserve"> Makine laboratuvarın da yerlerin düz ve parlak fayans döşeme ile kaplanmış olması ve tezgahların çalışmaları  veya diğer yapılan işlemlerin sürekli yağ ile gerçekleştirilyor olması nedeni ile  ayağın kayması sonucu oluşan kazalar </v>
      </c>
      <c r="C61" s="125" t="str">
        <f>IF('Risk - Belirleme'!E61=""," ",'Risk - Belirleme'!E61)</f>
        <v>Sağlık ve güvenlik</v>
      </c>
      <c r="D61" s="90" t="s">
        <v>154</v>
      </c>
      <c r="E61" s="92" t="s">
        <v>555</v>
      </c>
      <c r="F61" s="92" t="s">
        <v>344</v>
      </c>
      <c r="G61" s="92" t="s">
        <v>350</v>
      </c>
      <c r="H61" s="90" t="s">
        <v>351</v>
      </c>
      <c r="I61" s="91" t="s">
        <v>548</v>
      </c>
      <c r="J61" s="130">
        <f t="shared" si="34"/>
        <v>2</v>
      </c>
      <c r="K61" s="130" t="s">
        <v>151</v>
      </c>
      <c r="L61" s="130">
        <f t="shared" si="35"/>
        <v>2</v>
      </c>
      <c r="M61" s="130" t="s">
        <v>151</v>
      </c>
      <c r="N61" s="130">
        <f t="shared" si="27"/>
        <v>4</v>
      </c>
      <c r="O61" s="176" t="str">
        <f t="shared" si="28"/>
        <v>Düşük</v>
      </c>
      <c r="W61" s="178" t="str">
        <f t="shared" si="2"/>
        <v/>
      </c>
      <c r="X61" s="178" t="str">
        <f t="shared" si="3"/>
        <v/>
      </c>
      <c r="Y61" s="178" t="str">
        <f t="shared" si="4"/>
        <v/>
      </c>
      <c r="Z61" s="178" t="str">
        <f t="shared" si="5"/>
        <v/>
      </c>
      <c r="AA61" s="178" t="str">
        <f t="shared" si="6"/>
        <v/>
      </c>
      <c r="AB61" s="178" t="str">
        <f t="shared" si="7"/>
        <v/>
      </c>
      <c r="AC61" s="178" t="str">
        <f t="shared" si="8"/>
        <v>X</v>
      </c>
      <c r="AD61" s="178" t="str">
        <f t="shared" si="9"/>
        <v/>
      </c>
      <c r="AE61" s="178" t="str">
        <f t="shared" si="10"/>
        <v/>
      </c>
      <c r="AF61" s="178" t="str">
        <f t="shared" si="11"/>
        <v/>
      </c>
      <c r="AG61" s="178" t="str">
        <f t="shared" si="12"/>
        <v/>
      </c>
      <c r="AH61" s="178" t="str">
        <f t="shared" si="13"/>
        <v/>
      </c>
      <c r="AI61" s="178" t="str">
        <f t="shared" si="14"/>
        <v/>
      </c>
      <c r="AJ61" s="178" t="str">
        <f t="shared" si="15"/>
        <v/>
      </c>
      <c r="AK61" s="178" t="str">
        <f t="shared" si="16"/>
        <v/>
      </c>
      <c r="AL61" s="178" t="str">
        <f t="shared" si="17"/>
        <v/>
      </c>
      <c r="AM61" s="178" t="str">
        <f t="shared" si="18"/>
        <v/>
      </c>
      <c r="AN61" s="178" t="str">
        <f t="shared" si="19"/>
        <v/>
      </c>
      <c r="AO61" s="178" t="str">
        <f t="shared" si="20"/>
        <v/>
      </c>
      <c r="AP61" s="178" t="str">
        <f t="shared" si="21"/>
        <v/>
      </c>
      <c r="AQ61" s="178" t="str">
        <f t="shared" si="22"/>
        <v/>
      </c>
      <c r="AR61" s="178" t="str">
        <f t="shared" si="23"/>
        <v/>
      </c>
      <c r="AS61" s="178" t="str">
        <f t="shared" si="24"/>
        <v/>
      </c>
      <c r="AT61" s="178" t="str">
        <f t="shared" si="25"/>
        <v/>
      </c>
      <c r="AU61" s="178" t="str">
        <f t="shared" si="26"/>
        <v/>
      </c>
    </row>
    <row r="62" spans="1:47" ht="30" customHeight="1">
      <c r="A62" s="131">
        <f>IF('Risk - Belirleme'!A62=""," ",'Risk - Belirleme'!A62)</f>
        <v>48</v>
      </c>
      <c r="B62" s="125" t="str">
        <f>IF('Risk - Belirleme'!D62=""," ",'Risk - Belirleme'!D62)</f>
        <v>Laboratuvarda meydana gelebilecek kazlarda en erken müdahele için ulaşılabilecek telefon numaralarının bulunmaması</v>
      </c>
      <c r="C62" s="125" t="str">
        <f>IF('Risk - Belirleme'!E62=""," ",'Risk - Belirleme'!E62)</f>
        <v>Sağlık ve güvenlik</v>
      </c>
      <c r="D62" s="90" t="s">
        <v>154</v>
      </c>
      <c r="E62" s="92" t="s">
        <v>556</v>
      </c>
      <c r="F62" s="92" t="s">
        <v>349</v>
      </c>
      <c r="G62" s="92" t="s">
        <v>352</v>
      </c>
      <c r="H62" s="90" t="s">
        <v>353</v>
      </c>
      <c r="I62" s="91" t="s">
        <v>354</v>
      </c>
      <c r="J62" s="130">
        <f t="shared" si="34"/>
        <v>2</v>
      </c>
      <c r="K62" s="130" t="s">
        <v>151</v>
      </c>
      <c r="L62" s="130">
        <f t="shared" si="35"/>
        <v>2</v>
      </c>
      <c r="M62" s="130" t="s">
        <v>151</v>
      </c>
      <c r="N62" s="130">
        <f t="shared" si="27"/>
        <v>4</v>
      </c>
      <c r="O62" s="176" t="str">
        <f t="shared" si="28"/>
        <v>Düşük</v>
      </c>
      <c r="W62" s="178" t="str">
        <f t="shared" si="2"/>
        <v/>
      </c>
      <c r="X62" s="178" t="str">
        <f t="shared" si="3"/>
        <v/>
      </c>
      <c r="Y62" s="178" t="str">
        <f t="shared" si="4"/>
        <v/>
      </c>
      <c r="Z62" s="178" t="str">
        <f t="shared" si="5"/>
        <v/>
      </c>
      <c r="AA62" s="178" t="str">
        <f t="shared" si="6"/>
        <v/>
      </c>
      <c r="AB62" s="178" t="str">
        <f t="shared" si="7"/>
        <v/>
      </c>
      <c r="AC62" s="178" t="str">
        <f t="shared" si="8"/>
        <v>X</v>
      </c>
      <c r="AD62" s="178" t="str">
        <f t="shared" si="9"/>
        <v/>
      </c>
      <c r="AE62" s="178" t="str">
        <f t="shared" si="10"/>
        <v/>
      </c>
      <c r="AF62" s="178" t="str">
        <f t="shared" si="11"/>
        <v/>
      </c>
      <c r="AG62" s="178" t="str">
        <f t="shared" si="12"/>
        <v/>
      </c>
      <c r="AH62" s="178" t="str">
        <f t="shared" si="13"/>
        <v/>
      </c>
      <c r="AI62" s="178" t="str">
        <f t="shared" si="14"/>
        <v/>
      </c>
      <c r="AJ62" s="178" t="str">
        <f t="shared" si="15"/>
        <v/>
      </c>
      <c r="AK62" s="178" t="str">
        <f t="shared" si="16"/>
        <v/>
      </c>
      <c r="AL62" s="178" t="str">
        <f t="shared" si="17"/>
        <v/>
      </c>
      <c r="AM62" s="178" t="str">
        <f t="shared" si="18"/>
        <v/>
      </c>
      <c r="AN62" s="178" t="str">
        <f t="shared" si="19"/>
        <v/>
      </c>
      <c r="AO62" s="178" t="str">
        <f t="shared" si="20"/>
        <v/>
      </c>
      <c r="AP62" s="178" t="str">
        <f t="shared" si="21"/>
        <v/>
      </c>
      <c r="AQ62" s="178" t="str">
        <f t="shared" si="22"/>
        <v/>
      </c>
      <c r="AR62" s="178" t="str">
        <f t="shared" si="23"/>
        <v/>
      </c>
      <c r="AS62" s="178" t="str">
        <f t="shared" si="24"/>
        <v/>
      </c>
      <c r="AT62" s="178" t="str">
        <f t="shared" si="25"/>
        <v/>
      </c>
      <c r="AU62" s="178" t="str">
        <f t="shared" si="26"/>
        <v/>
      </c>
    </row>
    <row r="63" spans="1:47" ht="30" customHeight="1">
      <c r="A63" s="131">
        <f>IF('Risk - Belirleme'!A63=""," ",'Risk - Belirleme'!A63)</f>
        <v>49</v>
      </c>
      <c r="B63" s="125" t="str">
        <f>IF('Risk - Belirleme'!D63=""," ",'Risk - Belirleme'!D63)</f>
        <v xml:space="preserve">Fakülteye tekerlekli sandalye ile gelen kişinin fakülteye yardım almadan girişinin imkansız olması </v>
      </c>
      <c r="C63" s="125" t="str">
        <f>IF('Risk - Belirleme'!E63=""," ",'Risk - Belirleme'!E63)</f>
        <v>Sağlık ve güvenlik</v>
      </c>
      <c r="D63" s="90" t="s">
        <v>154</v>
      </c>
      <c r="E63" s="92" t="s">
        <v>557</v>
      </c>
      <c r="F63" s="92" t="s">
        <v>344</v>
      </c>
      <c r="G63" s="92" t="s">
        <v>350</v>
      </c>
      <c r="H63" s="90" t="s">
        <v>351</v>
      </c>
      <c r="I63" s="91" t="s">
        <v>548</v>
      </c>
      <c r="J63" s="130">
        <f t="shared" si="34"/>
        <v>2</v>
      </c>
      <c r="K63" s="130" t="s">
        <v>151</v>
      </c>
      <c r="L63" s="130">
        <f t="shared" si="35"/>
        <v>2</v>
      </c>
      <c r="M63" s="130" t="s">
        <v>151</v>
      </c>
      <c r="N63" s="130">
        <f t="shared" si="27"/>
        <v>4</v>
      </c>
      <c r="O63" s="176" t="str">
        <f t="shared" si="28"/>
        <v>Düşük</v>
      </c>
      <c r="W63" s="178" t="str">
        <f t="shared" si="2"/>
        <v/>
      </c>
      <c r="X63" s="178" t="str">
        <f t="shared" si="3"/>
        <v/>
      </c>
      <c r="Y63" s="178" t="str">
        <f t="shared" si="4"/>
        <v/>
      </c>
      <c r="Z63" s="178" t="str">
        <f t="shared" si="5"/>
        <v/>
      </c>
      <c r="AA63" s="178" t="str">
        <f t="shared" si="6"/>
        <v/>
      </c>
      <c r="AB63" s="178" t="str">
        <f t="shared" si="7"/>
        <v/>
      </c>
      <c r="AC63" s="178" t="str">
        <f t="shared" si="8"/>
        <v>X</v>
      </c>
      <c r="AD63" s="178" t="str">
        <f t="shared" si="9"/>
        <v/>
      </c>
      <c r="AE63" s="178" t="str">
        <f t="shared" si="10"/>
        <v/>
      </c>
      <c r="AF63" s="178" t="str">
        <f t="shared" si="11"/>
        <v/>
      </c>
      <c r="AG63" s="178" t="str">
        <f t="shared" si="12"/>
        <v/>
      </c>
      <c r="AH63" s="178" t="str">
        <f t="shared" si="13"/>
        <v/>
      </c>
      <c r="AI63" s="178" t="str">
        <f t="shared" si="14"/>
        <v/>
      </c>
      <c r="AJ63" s="178" t="str">
        <f t="shared" si="15"/>
        <v/>
      </c>
      <c r="AK63" s="178" t="str">
        <f t="shared" si="16"/>
        <v/>
      </c>
      <c r="AL63" s="178" t="str">
        <f t="shared" si="17"/>
        <v/>
      </c>
      <c r="AM63" s="178" t="str">
        <f t="shared" si="18"/>
        <v/>
      </c>
      <c r="AN63" s="178" t="str">
        <f t="shared" si="19"/>
        <v/>
      </c>
      <c r="AO63" s="178" t="str">
        <f t="shared" si="20"/>
        <v/>
      </c>
      <c r="AP63" s="178" t="str">
        <f t="shared" si="21"/>
        <v/>
      </c>
      <c r="AQ63" s="178" t="str">
        <f t="shared" si="22"/>
        <v/>
      </c>
      <c r="AR63" s="178" t="str">
        <f t="shared" si="23"/>
        <v/>
      </c>
      <c r="AS63" s="178" t="str">
        <f t="shared" si="24"/>
        <v/>
      </c>
      <c r="AT63" s="178" t="str">
        <f t="shared" si="25"/>
        <v/>
      </c>
      <c r="AU63" s="178" t="str">
        <f t="shared" si="26"/>
        <v/>
      </c>
    </row>
    <row r="64" spans="1:47" ht="30" customHeight="1">
      <c r="A64" s="131">
        <f>IF('Risk - Belirleme'!A64=""," ",'Risk - Belirleme'!A64)</f>
        <v>50</v>
      </c>
      <c r="B64" s="125" t="str">
        <f>IF('Risk - Belirleme'!D64=""," ",'Risk - Belirleme'!D64)</f>
        <v>Asansörün yük kapasitesinin aşılması durumunda meydana gelebilecek kazalar</v>
      </c>
      <c r="C64" s="125" t="str">
        <f>IF('Risk - Belirleme'!E64=""," ",'Risk - Belirleme'!E64)</f>
        <v>Sağlık ve güvenlik</v>
      </c>
      <c r="D64" s="90" t="s">
        <v>154</v>
      </c>
      <c r="E64" s="92" t="s">
        <v>558</v>
      </c>
      <c r="F64" s="92" t="s">
        <v>344</v>
      </c>
      <c r="G64" s="92" t="s">
        <v>350</v>
      </c>
      <c r="H64" s="90" t="s">
        <v>351</v>
      </c>
      <c r="I64" s="91" t="s">
        <v>548</v>
      </c>
      <c r="J64" s="130">
        <f t="shared" si="34"/>
        <v>2</v>
      </c>
      <c r="K64" s="130" t="s">
        <v>151</v>
      </c>
      <c r="L64" s="130">
        <f t="shared" si="35"/>
        <v>2</v>
      </c>
      <c r="M64" s="130" t="s">
        <v>151</v>
      </c>
      <c r="N64" s="130">
        <f t="shared" si="27"/>
        <v>4</v>
      </c>
      <c r="O64" s="176" t="str">
        <f t="shared" si="28"/>
        <v>Düşük</v>
      </c>
      <c r="W64" s="178" t="str">
        <f t="shared" si="2"/>
        <v/>
      </c>
      <c r="X64" s="178" t="str">
        <f t="shared" si="3"/>
        <v/>
      </c>
      <c r="Y64" s="178" t="str">
        <f t="shared" si="4"/>
        <v/>
      </c>
      <c r="Z64" s="178" t="str">
        <f t="shared" si="5"/>
        <v/>
      </c>
      <c r="AA64" s="178" t="str">
        <f t="shared" si="6"/>
        <v/>
      </c>
      <c r="AB64" s="178" t="str">
        <f t="shared" si="7"/>
        <v/>
      </c>
      <c r="AC64" s="178" t="str">
        <f t="shared" si="8"/>
        <v>X</v>
      </c>
      <c r="AD64" s="178" t="str">
        <f t="shared" si="9"/>
        <v/>
      </c>
      <c r="AE64" s="178" t="str">
        <f t="shared" si="10"/>
        <v/>
      </c>
      <c r="AF64" s="178" t="str">
        <f t="shared" si="11"/>
        <v/>
      </c>
      <c r="AG64" s="178" t="str">
        <f t="shared" si="12"/>
        <v/>
      </c>
      <c r="AH64" s="178" t="str">
        <f t="shared" si="13"/>
        <v/>
      </c>
      <c r="AI64" s="178" t="str">
        <f t="shared" si="14"/>
        <v/>
      </c>
      <c r="AJ64" s="178" t="str">
        <f t="shared" si="15"/>
        <v/>
      </c>
      <c r="AK64" s="178" t="str">
        <f t="shared" si="16"/>
        <v/>
      </c>
      <c r="AL64" s="178" t="str">
        <f t="shared" si="17"/>
        <v/>
      </c>
      <c r="AM64" s="178" t="str">
        <f t="shared" si="18"/>
        <v/>
      </c>
      <c r="AN64" s="178" t="str">
        <f t="shared" si="19"/>
        <v/>
      </c>
      <c r="AO64" s="178" t="str">
        <f t="shared" si="20"/>
        <v/>
      </c>
      <c r="AP64" s="178" t="str">
        <f t="shared" si="21"/>
        <v/>
      </c>
      <c r="AQ64" s="178" t="str">
        <f t="shared" si="22"/>
        <v/>
      </c>
      <c r="AR64" s="178" t="str">
        <f t="shared" si="23"/>
        <v/>
      </c>
      <c r="AS64" s="178" t="str">
        <f t="shared" si="24"/>
        <v/>
      </c>
      <c r="AT64" s="178" t="str">
        <f t="shared" si="25"/>
        <v/>
      </c>
      <c r="AU64" s="178" t="str">
        <f t="shared" si="26"/>
        <v/>
      </c>
    </row>
    <row r="65" spans="1:47" ht="30" customHeight="1">
      <c r="A65" s="131">
        <f>IF('Risk - Belirleme'!A65=""," ",'Risk - Belirleme'!A65)</f>
        <v>51</v>
      </c>
      <c r="B65" s="125" t="str">
        <f>IF('Risk - Belirleme'!D65=""," ",'Risk - Belirleme'!D65)</f>
        <v>A ve B blokları arasında geçiş yapan kişilerin yol kenarına park eden araçlar ile otoparka giriş veya çıkış yapan araçların arasından yürüyor olması</v>
      </c>
      <c r="C65" s="125" t="str">
        <f>IF('Risk - Belirleme'!E65=""," ",'Risk - Belirleme'!E65)</f>
        <v>Sağlık ve güvenlik</v>
      </c>
      <c r="D65" s="90" t="s">
        <v>154</v>
      </c>
      <c r="E65" s="92" t="s">
        <v>559</v>
      </c>
      <c r="F65" s="92" t="s">
        <v>344</v>
      </c>
      <c r="G65" s="92" t="s">
        <v>350</v>
      </c>
      <c r="H65" s="90" t="s">
        <v>351</v>
      </c>
      <c r="I65" s="91" t="s">
        <v>354</v>
      </c>
      <c r="J65" s="130">
        <f t="shared" si="34"/>
        <v>2</v>
      </c>
      <c r="K65" s="130" t="s">
        <v>151</v>
      </c>
      <c r="L65" s="130">
        <f t="shared" si="35"/>
        <v>2</v>
      </c>
      <c r="M65" s="130" t="s">
        <v>151</v>
      </c>
      <c r="N65" s="130">
        <f t="shared" si="27"/>
        <v>4</v>
      </c>
      <c r="O65" s="176" t="str">
        <f t="shared" si="28"/>
        <v>Düşük</v>
      </c>
      <c r="W65" s="178" t="str">
        <f t="shared" si="2"/>
        <v/>
      </c>
      <c r="X65" s="178" t="str">
        <f t="shared" si="3"/>
        <v/>
      </c>
      <c r="Y65" s="178" t="str">
        <f t="shared" si="4"/>
        <v/>
      </c>
      <c r="Z65" s="178" t="str">
        <f t="shared" si="5"/>
        <v/>
      </c>
      <c r="AA65" s="178" t="str">
        <f t="shared" si="6"/>
        <v/>
      </c>
      <c r="AB65" s="178" t="str">
        <f t="shared" si="7"/>
        <v/>
      </c>
      <c r="AC65" s="178" t="str">
        <f t="shared" si="8"/>
        <v>X</v>
      </c>
      <c r="AD65" s="178" t="str">
        <f t="shared" si="9"/>
        <v/>
      </c>
      <c r="AE65" s="178" t="str">
        <f t="shared" si="10"/>
        <v/>
      </c>
      <c r="AF65" s="178" t="str">
        <f t="shared" si="11"/>
        <v/>
      </c>
      <c r="AG65" s="178" t="str">
        <f t="shared" si="12"/>
        <v/>
      </c>
      <c r="AH65" s="178" t="str">
        <f t="shared" si="13"/>
        <v/>
      </c>
      <c r="AI65" s="178" t="str">
        <f t="shared" si="14"/>
        <v/>
      </c>
      <c r="AJ65" s="178" t="str">
        <f t="shared" si="15"/>
        <v/>
      </c>
      <c r="AK65" s="178" t="str">
        <f t="shared" si="16"/>
        <v/>
      </c>
      <c r="AL65" s="178" t="str">
        <f t="shared" si="17"/>
        <v/>
      </c>
      <c r="AM65" s="178" t="str">
        <f t="shared" si="18"/>
        <v/>
      </c>
      <c r="AN65" s="178" t="str">
        <f t="shared" si="19"/>
        <v/>
      </c>
      <c r="AO65" s="178" t="str">
        <f t="shared" si="20"/>
        <v/>
      </c>
      <c r="AP65" s="178" t="str">
        <f t="shared" si="21"/>
        <v/>
      </c>
      <c r="AQ65" s="178" t="str">
        <f t="shared" si="22"/>
        <v/>
      </c>
      <c r="AR65" s="178" t="str">
        <f t="shared" si="23"/>
        <v/>
      </c>
      <c r="AS65" s="178" t="str">
        <f t="shared" si="24"/>
        <v/>
      </c>
      <c r="AT65" s="178" t="str">
        <f t="shared" si="25"/>
        <v/>
      </c>
      <c r="AU65" s="178" t="str">
        <f t="shared" si="26"/>
        <v/>
      </c>
    </row>
    <row r="66" spans="1:47" ht="30" customHeight="1">
      <c r="A66" s="131">
        <f>IF('Risk - Belirleme'!A66=""," ",'Risk - Belirleme'!A66)</f>
        <v>52</v>
      </c>
      <c r="B66" s="125" t="str">
        <f>IF('Risk - Belirleme'!D66=""," ",'Risk - Belirleme'!D66)</f>
        <v>Fakültemize misafir olarak gelen kişilerin üzerinde görünür bir yaerde misafir veya ziyaretçi kartının olmaması nedeni  ile tanınamaması sonucu meydana gelebilecek tehlikelerin önlenememesi</v>
      </c>
      <c r="C66" s="125" t="str">
        <f>IF('Risk - Belirleme'!E66=""," ",'Risk - Belirleme'!E66)</f>
        <v>Sağlık ve güvenlik</v>
      </c>
      <c r="D66" s="90" t="s">
        <v>154</v>
      </c>
      <c r="E66" s="92" t="s">
        <v>560</v>
      </c>
      <c r="F66" s="92" t="s">
        <v>344</v>
      </c>
      <c r="G66" s="92" t="s">
        <v>561</v>
      </c>
      <c r="H66" s="90" t="s">
        <v>562</v>
      </c>
      <c r="I66" s="91" t="s">
        <v>563</v>
      </c>
      <c r="J66" s="130">
        <f t="shared" si="34"/>
        <v>3</v>
      </c>
      <c r="K66" s="130" t="s">
        <v>150</v>
      </c>
      <c r="L66" s="130">
        <f t="shared" si="35"/>
        <v>2</v>
      </c>
      <c r="M66" s="130" t="s">
        <v>151</v>
      </c>
      <c r="N66" s="130">
        <f t="shared" si="27"/>
        <v>6</v>
      </c>
      <c r="O66" s="176" t="str">
        <f t="shared" si="28"/>
        <v>Orta</v>
      </c>
      <c r="W66" s="178" t="str">
        <f t="shared" si="2"/>
        <v/>
      </c>
      <c r="X66" s="178" t="str">
        <f t="shared" si="3"/>
        <v/>
      </c>
      <c r="Y66" s="178" t="str">
        <f t="shared" si="4"/>
        <v/>
      </c>
      <c r="Z66" s="178" t="str">
        <f t="shared" si="5"/>
        <v/>
      </c>
      <c r="AA66" s="178" t="str">
        <f t="shared" si="6"/>
        <v/>
      </c>
      <c r="AB66" s="178" t="str">
        <f t="shared" si="7"/>
        <v/>
      </c>
      <c r="AC66" s="178" t="str">
        <f t="shared" si="8"/>
        <v/>
      </c>
      <c r="AD66" s="178" t="str">
        <f t="shared" si="9"/>
        <v/>
      </c>
      <c r="AE66" s="178" t="str">
        <f t="shared" si="10"/>
        <v/>
      </c>
      <c r="AF66" s="178" t="str">
        <f t="shared" si="11"/>
        <v/>
      </c>
      <c r="AG66" s="178" t="str">
        <f t="shared" si="12"/>
        <v/>
      </c>
      <c r="AH66" s="178" t="str">
        <f t="shared" si="13"/>
        <v>X</v>
      </c>
      <c r="AI66" s="178" t="str">
        <f t="shared" si="14"/>
        <v/>
      </c>
      <c r="AJ66" s="178" t="str">
        <f t="shared" si="15"/>
        <v/>
      </c>
      <c r="AK66" s="178" t="str">
        <f t="shared" si="16"/>
        <v/>
      </c>
      <c r="AL66" s="178" t="str">
        <f t="shared" si="17"/>
        <v/>
      </c>
      <c r="AM66" s="178" t="str">
        <f t="shared" si="18"/>
        <v/>
      </c>
      <c r="AN66" s="178" t="str">
        <f t="shared" si="19"/>
        <v/>
      </c>
      <c r="AO66" s="178" t="str">
        <f t="shared" si="20"/>
        <v/>
      </c>
      <c r="AP66" s="178" t="str">
        <f t="shared" si="21"/>
        <v/>
      </c>
      <c r="AQ66" s="178" t="str">
        <f t="shared" si="22"/>
        <v/>
      </c>
      <c r="AR66" s="178" t="str">
        <f t="shared" si="23"/>
        <v/>
      </c>
      <c r="AS66" s="178" t="str">
        <f t="shared" si="24"/>
        <v/>
      </c>
      <c r="AT66" s="178" t="str">
        <f t="shared" si="25"/>
        <v/>
      </c>
      <c r="AU66" s="178" t="str">
        <f t="shared" si="26"/>
        <v/>
      </c>
    </row>
    <row r="67" spans="1:47" ht="30" customHeight="1" thickBot="1">
      <c r="A67" s="131">
        <f>IF('Risk - Belirleme'!A67=""," ",'Risk - Belirleme'!A67)</f>
        <v>53</v>
      </c>
      <c r="B67" s="125" t="str">
        <f>IF('Risk - Belirleme'!D67=""," ",'Risk - Belirleme'!D67)</f>
        <v>Pnömatik laboratuvarında öğrencilerin elektrik çarpmasına maruz kalması</v>
      </c>
      <c r="C67" s="125" t="str">
        <f>IF('Risk - Belirleme'!E67=""," ",'Risk - Belirleme'!E67)</f>
        <v>Sağlık ve güvenlik</v>
      </c>
      <c r="D67" s="90" t="s">
        <v>154</v>
      </c>
      <c r="E67" s="195" t="s">
        <v>582</v>
      </c>
      <c r="F67" s="92" t="s">
        <v>583</v>
      </c>
      <c r="G67" s="92" t="s">
        <v>584</v>
      </c>
      <c r="H67" s="90"/>
      <c r="I67" s="196" t="s">
        <v>585</v>
      </c>
      <c r="J67" s="130">
        <f t="shared" ref="J67:J81" si="36">IF(K67="","",(IF(K67=$K$7,$J$7,(IF(K67=$K$8,$J$8,(IF(K67=$K$9,$J$9,(IF(K67=$K$10,$J$10,(IF(K67=$K$11,$J$11," ")))))))))))</f>
        <v>3</v>
      </c>
      <c r="K67" s="130" t="s">
        <v>150</v>
      </c>
      <c r="L67" s="130">
        <f t="shared" si="1"/>
        <v>2</v>
      </c>
      <c r="M67" s="130" t="s">
        <v>151</v>
      </c>
      <c r="N67" s="130">
        <f t="shared" si="27"/>
        <v>6</v>
      </c>
      <c r="O67" s="176" t="str">
        <f t="shared" si="28"/>
        <v>Orta</v>
      </c>
      <c r="W67" s="178" t="str">
        <f t="shared" si="2"/>
        <v/>
      </c>
      <c r="X67" s="178" t="str">
        <f t="shared" si="3"/>
        <v/>
      </c>
      <c r="Y67" s="178" t="str">
        <f t="shared" si="4"/>
        <v/>
      </c>
      <c r="Z67" s="178" t="str">
        <f t="shared" si="5"/>
        <v/>
      </c>
      <c r="AA67" s="178" t="str">
        <f t="shared" si="6"/>
        <v/>
      </c>
      <c r="AB67" s="178" t="str">
        <f t="shared" si="7"/>
        <v/>
      </c>
      <c r="AC67" s="178" t="str">
        <f t="shared" si="8"/>
        <v/>
      </c>
      <c r="AD67" s="178" t="str">
        <f t="shared" si="9"/>
        <v/>
      </c>
      <c r="AE67" s="178" t="str">
        <f t="shared" si="10"/>
        <v/>
      </c>
      <c r="AF67" s="178" t="str">
        <f t="shared" si="11"/>
        <v/>
      </c>
      <c r="AG67" s="178" t="str">
        <f t="shared" si="12"/>
        <v/>
      </c>
      <c r="AH67" s="178" t="str">
        <f t="shared" si="13"/>
        <v>X</v>
      </c>
      <c r="AI67" s="178" t="str">
        <f t="shared" si="14"/>
        <v/>
      </c>
      <c r="AJ67" s="178" t="str">
        <f t="shared" si="15"/>
        <v/>
      </c>
      <c r="AK67" s="178" t="str">
        <f t="shared" si="16"/>
        <v/>
      </c>
      <c r="AL67" s="178" t="str">
        <f t="shared" si="17"/>
        <v/>
      </c>
      <c r="AM67" s="178" t="str">
        <f t="shared" si="18"/>
        <v/>
      </c>
      <c r="AN67" s="178" t="str">
        <f t="shared" si="19"/>
        <v/>
      </c>
      <c r="AO67" s="178" t="str">
        <f t="shared" si="20"/>
        <v/>
      </c>
      <c r="AP67" s="178" t="str">
        <f t="shared" si="21"/>
        <v/>
      </c>
      <c r="AQ67" s="178" t="str">
        <f t="shared" si="22"/>
        <v/>
      </c>
      <c r="AR67" s="178" t="str">
        <f t="shared" si="23"/>
        <v/>
      </c>
      <c r="AS67" s="178" t="str">
        <f t="shared" si="24"/>
        <v/>
      </c>
      <c r="AT67" s="178" t="str">
        <f t="shared" si="25"/>
        <v/>
      </c>
      <c r="AU67" s="178" t="str">
        <f t="shared" si="26"/>
        <v/>
      </c>
    </row>
    <row r="68" spans="1:47" ht="30" customHeight="1" thickTop="1" thickBot="1">
      <c r="A68" s="131">
        <f>IF('Risk - Belirleme'!A68=""," ",'Risk - Belirleme'!A68)</f>
        <v>54</v>
      </c>
      <c r="B68" s="125" t="str">
        <f>IF('Risk - Belirleme'!D68=""," ",'Risk - Belirleme'!D68)</f>
        <v xml:space="preserve"> Otomasyon sıralama setinde öğrencilerin elektrik çarpmasına maruz kalması</v>
      </c>
      <c r="C68" s="125" t="str">
        <f>IF('Risk - Belirleme'!E68=""," ",'Risk - Belirleme'!E68)</f>
        <v>Sağlık ve güvenlik</v>
      </c>
      <c r="D68" s="90" t="s">
        <v>154</v>
      </c>
      <c r="E68" s="195" t="s">
        <v>586</v>
      </c>
      <c r="F68" s="92" t="s">
        <v>583</v>
      </c>
      <c r="G68" s="92" t="s">
        <v>584</v>
      </c>
      <c r="H68" s="90"/>
      <c r="I68" s="196" t="s">
        <v>587</v>
      </c>
      <c r="J68" s="130">
        <f t="shared" si="36"/>
        <v>2</v>
      </c>
      <c r="K68" s="130" t="s">
        <v>151</v>
      </c>
      <c r="L68" s="130">
        <f t="shared" si="1"/>
        <v>2</v>
      </c>
      <c r="M68" s="130" t="s">
        <v>151</v>
      </c>
      <c r="N68" s="130">
        <f t="shared" si="27"/>
        <v>4</v>
      </c>
      <c r="O68" s="176" t="str">
        <f t="shared" si="28"/>
        <v>Düşük</v>
      </c>
      <c r="W68" s="178" t="str">
        <f t="shared" si="2"/>
        <v/>
      </c>
      <c r="X68" s="178" t="str">
        <f t="shared" si="3"/>
        <v/>
      </c>
      <c r="Y68" s="178" t="str">
        <f t="shared" si="4"/>
        <v/>
      </c>
      <c r="Z68" s="178" t="str">
        <f t="shared" si="5"/>
        <v/>
      </c>
      <c r="AA68" s="178" t="str">
        <f t="shared" si="6"/>
        <v/>
      </c>
      <c r="AB68" s="178" t="str">
        <f t="shared" si="7"/>
        <v/>
      </c>
      <c r="AC68" s="178" t="str">
        <f t="shared" si="8"/>
        <v>X</v>
      </c>
      <c r="AD68" s="178" t="str">
        <f t="shared" si="9"/>
        <v/>
      </c>
      <c r="AE68" s="178" t="str">
        <f t="shared" si="10"/>
        <v/>
      </c>
      <c r="AF68" s="178" t="str">
        <f t="shared" si="11"/>
        <v/>
      </c>
      <c r="AG68" s="178" t="str">
        <f t="shared" si="12"/>
        <v/>
      </c>
      <c r="AH68" s="178" t="str">
        <f t="shared" si="13"/>
        <v/>
      </c>
      <c r="AI68" s="178" t="str">
        <f t="shared" si="14"/>
        <v/>
      </c>
      <c r="AJ68" s="178" t="str">
        <f t="shared" si="15"/>
        <v/>
      </c>
      <c r="AK68" s="178" t="str">
        <f t="shared" si="16"/>
        <v/>
      </c>
      <c r="AL68" s="178" t="str">
        <f t="shared" si="17"/>
        <v/>
      </c>
      <c r="AM68" s="178" t="str">
        <f t="shared" si="18"/>
        <v/>
      </c>
      <c r="AN68" s="178" t="str">
        <f t="shared" si="19"/>
        <v/>
      </c>
      <c r="AO68" s="178" t="str">
        <f t="shared" si="20"/>
        <v/>
      </c>
      <c r="AP68" s="178" t="str">
        <f t="shared" si="21"/>
        <v/>
      </c>
      <c r="AQ68" s="178" t="str">
        <f t="shared" si="22"/>
        <v/>
      </c>
      <c r="AR68" s="178" t="str">
        <f t="shared" si="23"/>
        <v/>
      </c>
      <c r="AS68" s="178" t="str">
        <f t="shared" si="24"/>
        <v/>
      </c>
      <c r="AT68" s="178" t="str">
        <f t="shared" si="25"/>
        <v/>
      </c>
      <c r="AU68" s="178" t="str">
        <f t="shared" si="26"/>
        <v/>
      </c>
    </row>
    <row r="69" spans="1:47" ht="30" customHeight="1" thickTop="1" thickBot="1">
      <c r="A69" s="131">
        <f>IF('Risk - Belirleme'!A69=""," ",'Risk - Belirleme'!A69)</f>
        <v>55</v>
      </c>
      <c r="B69" s="125" t="str">
        <f>IF('Risk - Belirleme'!D69=""," ",'Risk - Belirleme'!D69)</f>
        <v>Açıkta kalan hortumların basınç etkisiyle öğrenciye çarpması</v>
      </c>
      <c r="C69" s="125" t="str">
        <f>IF('Risk - Belirleme'!E69=""," ",'Risk - Belirleme'!E69)</f>
        <v>Sağlık ve güvenlik</v>
      </c>
      <c r="D69" s="90" t="s">
        <v>154</v>
      </c>
      <c r="E69" s="195" t="s">
        <v>588</v>
      </c>
      <c r="F69" s="92" t="s">
        <v>583</v>
      </c>
      <c r="G69" s="92" t="s">
        <v>584</v>
      </c>
      <c r="H69" s="90"/>
      <c r="I69" s="196" t="s">
        <v>587</v>
      </c>
      <c r="J69" s="130">
        <f t="shared" si="36"/>
        <v>2</v>
      </c>
      <c r="K69" s="130" t="s">
        <v>151</v>
      </c>
      <c r="L69" s="130">
        <f t="shared" si="1"/>
        <v>2</v>
      </c>
      <c r="M69" s="130" t="s">
        <v>151</v>
      </c>
      <c r="N69" s="130">
        <f t="shared" si="27"/>
        <v>4</v>
      </c>
      <c r="O69" s="176" t="str">
        <f t="shared" si="28"/>
        <v>Düşük</v>
      </c>
      <c r="W69" s="178" t="str">
        <f t="shared" si="2"/>
        <v/>
      </c>
      <c r="X69" s="178" t="str">
        <f t="shared" si="3"/>
        <v/>
      </c>
      <c r="Y69" s="178" t="str">
        <f t="shared" si="4"/>
        <v/>
      </c>
      <c r="Z69" s="178" t="str">
        <f t="shared" si="5"/>
        <v/>
      </c>
      <c r="AA69" s="178" t="str">
        <f t="shared" si="6"/>
        <v/>
      </c>
      <c r="AB69" s="178" t="str">
        <f t="shared" si="7"/>
        <v/>
      </c>
      <c r="AC69" s="178" t="str">
        <f t="shared" si="8"/>
        <v>X</v>
      </c>
      <c r="AD69" s="178" t="str">
        <f t="shared" si="9"/>
        <v/>
      </c>
      <c r="AE69" s="178" t="str">
        <f t="shared" si="10"/>
        <v/>
      </c>
      <c r="AF69" s="178" t="str">
        <f t="shared" si="11"/>
        <v/>
      </c>
      <c r="AG69" s="178" t="str">
        <f t="shared" si="12"/>
        <v/>
      </c>
      <c r="AH69" s="178" t="str">
        <f t="shared" si="13"/>
        <v/>
      </c>
      <c r="AI69" s="178" t="str">
        <f t="shared" si="14"/>
        <v/>
      </c>
      <c r="AJ69" s="178" t="str">
        <f t="shared" si="15"/>
        <v/>
      </c>
      <c r="AK69" s="178" t="str">
        <f t="shared" si="16"/>
        <v/>
      </c>
      <c r="AL69" s="178" t="str">
        <f t="shared" si="17"/>
        <v/>
      </c>
      <c r="AM69" s="178" t="str">
        <f t="shared" si="18"/>
        <v/>
      </c>
      <c r="AN69" s="178" t="str">
        <f t="shared" si="19"/>
        <v/>
      </c>
      <c r="AO69" s="178" t="str">
        <f t="shared" si="20"/>
        <v/>
      </c>
      <c r="AP69" s="178" t="str">
        <f t="shared" si="21"/>
        <v/>
      </c>
      <c r="AQ69" s="178" t="str">
        <f t="shared" si="22"/>
        <v/>
      </c>
      <c r="AR69" s="178" t="str">
        <f t="shared" si="23"/>
        <v/>
      </c>
      <c r="AS69" s="178" t="str">
        <f t="shared" si="24"/>
        <v/>
      </c>
      <c r="AT69" s="178" t="str">
        <f t="shared" si="25"/>
        <v/>
      </c>
      <c r="AU69" s="178" t="str">
        <f t="shared" si="26"/>
        <v/>
      </c>
    </row>
    <row r="70" spans="1:47" ht="30" customHeight="1" thickTop="1" thickBot="1">
      <c r="A70" s="131">
        <f>IF('Risk - Belirleme'!A70=""," ",'Risk - Belirleme'!A70)</f>
        <v>56</v>
      </c>
      <c r="B70" s="125" t="str">
        <f>IF('Risk - Belirleme'!D70=""," ",'Risk - Belirleme'!D70)</f>
        <v>Hortumların tam oturtulmadığından dolayı hidrolik yağ basıncıyla etrafa savrulması sonucu öğrencilere çarpması</v>
      </c>
      <c r="C70" s="125" t="str">
        <f>IF('Risk - Belirleme'!E70=""," ",'Risk - Belirleme'!E70)</f>
        <v>Sağlık ve güvenlik</v>
      </c>
      <c r="D70" s="90" t="s">
        <v>154</v>
      </c>
      <c r="E70" s="195" t="s">
        <v>589</v>
      </c>
      <c r="F70" s="92" t="s">
        <v>583</v>
      </c>
      <c r="G70" s="92" t="s">
        <v>584</v>
      </c>
      <c r="H70" s="90"/>
      <c r="I70" s="196" t="s">
        <v>587</v>
      </c>
      <c r="J70" s="130">
        <f t="shared" si="36"/>
        <v>2</v>
      </c>
      <c r="K70" s="130" t="s">
        <v>151</v>
      </c>
      <c r="L70" s="130">
        <f t="shared" si="1"/>
        <v>2</v>
      </c>
      <c r="M70" s="130" t="s">
        <v>151</v>
      </c>
      <c r="N70" s="130">
        <f t="shared" si="27"/>
        <v>4</v>
      </c>
      <c r="O70" s="176" t="str">
        <f t="shared" si="28"/>
        <v>Düşük</v>
      </c>
      <c r="W70" s="178" t="str">
        <f t="shared" si="2"/>
        <v/>
      </c>
      <c r="X70" s="178" t="str">
        <f t="shared" si="3"/>
        <v/>
      </c>
      <c r="Y70" s="178" t="str">
        <f t="shared" si="4"/>
        <v/>
      </c>
      <c r="Z70" s="178" t="str">
        <f t="shared" si="5"/>
        <v/>
      </c>
      <c r="AA70" s="178" t="str">
        <f t="shared" si="6"/>
        <v/>
      </c>
      <c r="AB70" s="178" t="str">
        <f t="shared" si="7"/>
        <v/>
      </c>
      <c r="AC70" s="178" t="str">
        <f t="shared" si="8"/>
        <v>X</v>
      </c>
      <c r="AD70" s="178" t="str">
        <f t="shared" si="9"/>
        <v/>
      </c>
      <c r="AE70" s="178" t="str">
        <f t="shared" si="10"/>
        <v/>
      </c>
      <c r="AF70" s="178" t="str">
        <f t="shared" si="11"/>
        <v/>
      </c>
      <c r="AG70" s="178" t="str">
        <f t="shared" si="12"/>
        <v/>
      </c>
      <c r="AH70" s="178" t="str">
        <f t="shared" si="13"/>
        <v/>
      </c>
      <c r="AI70" s="178" t="str">
        <f t="shared" si="14"/>
        <v/>
      </c>
      <c r="AJ70" s="178" t="str">
        <f t="shared" si="15"/>
        <v/>
      </c>
      <c r="AK70" s="178" t="str">
        <f t="shared" si="16"/>
        <v/>
      </c>
      <c r="AL70" s="178" t="str">
        <f t="shared" si="17"/>
        <v/>
      </c>
      <c r="AM70" s="178" t="str">
        <f t="shared" si="18"/>
        <v/>
      </c>
      <c r="AN70" s="178" t="str">
        <f t="shared" si="19"/>
        <v/>
      </c>
      <c r="AO70" s="178" t="str">
        <f t="shared" si="20"/>
        <v/>
      </c>
      <c r="AP70" s="178" t="str">
        <f t="shared" si="21"/>
        <v/>
      </c>
      <c r="AQ70" s="178" t="str">
        <f t="shared" si="22"/>
        <v/>
      </c>
      <c r="AR70" s="178" t="str">
        <f t="shared" si="23"/>
        <v/>
      </c>
      <c r="AS70" s="178" t="str">
        <f t="shared" si="24"/>
        <v/>
      </c>
      <c r="AT70" s="178" t="str">
        <f t="shared" si="25"/>
        <v/>
      </c>
      <c r="AU70" s="178" t="str">
        <f t="shared" si="26"/>
        <v/>
      </c>
    </row>
    <row r="71" spans="1:47" ht="30" customHeight="1" thickTop="1" thickBot="1">
      <c r="A71" s="131">
        <f>IF('Risk - Belirleme'!A71=""," ",'Risk - Belirleme'!A71)</f>
        <v>57</v>
      </c>
      <c r="B71" s="125" t="str">
        <f>IF('Risk - Belirleme'!D71=""," ",'Risk - Belirleme'!D71)</f>
        <v>Tam olarak bağlanmayan elemanların düşerek uzuvlara zarar vermesi</v>
      </c>
      <c r="C71" s="125" t="str">
        <f>IF('Risk - Belirleme'!E71=""," ",'Risk - Belirleme'!E71)</f>
        <v>Sağlık ve güvenlik</v>
      </c>
      <c r="D71" s="90" t="s">
        <v>154</v>
      </c>
      <c r="E71" s="195" t="s">
        <v>590</v>
      </c>
      <c r="F71" s="92" t="s">
        <v>583</v>
      </c>
      <c r="G71" s="92" t="s">
        <v>584</v>
      </c>
      <c r="H71" s="90"/>
      <c r="I71" s="196" t="s">
        <v>587</v>
      </c>
      <c r="J71" s="130">
        <f t="shared" si="36"/>
        <v>3</v>
      </c>
      <c r="K71" s="130" t="s">
        <v>150</v>
      </c>
      <c r="L71" s="130">
        <f t="shared" si="1"/>
        <v>2</v>
      </c>
      <c r="M71" s="130" t="s">
        <v>151</v>
      </c>
      <c r="N71" s="130">
        <f t="shared" si="27"/>
        <v>6</v>
      </c>
      <c r="O71" s="176" t="str">
        <f t="shared" si="28"/>
        <v>Orta</v>
      </c>
      <c r="W71" s="178" t="str">
        <f t="shared" si="2"/>
        <v/>
      </c>
      <c r="X71" s="178" t="str">
        <f t="shared" si="3"/>
        <v/>
      </c>
      <c r="Y71" s="178" t="str">
        <f t="shared" si="4"/>
        <v/>
      </c>
      <c r="Z71" s="178" t="str">
        <f t="shared" si="5"/>
        <v/>
      </c>
      <c r="AA71" s="178" t="str">
        <f t="shared" si="6"/>
        <v/>
      </c>
      <c r="AB71" s="178" t="str">
        <f t="shared" si="7"/>
        <v/>
      </c>
      <c r="AC71" s="178" t="str">
        <f t="shared" si="8"/>
        <v/>
      </c>
      <c r="AD71" s="178" t="str">
        <f t="shared" si="9"/>
        <v/>
      </c>
      <c r="AE71" s="178" t="str">
        <f t="shared" si="10"/>
        <v/>
      </c>
      <c r="AF71" s="178" t="str">
        <f t="shared" si="11"/>
        <v/>
      </c>
      <c r="AG71" s="178" t="str">
        <f t="shared" si="12"/>
        <v/>
      </c>
      <c r="AH71" s="178" t="str">
        <f t="shared" si="13"/>
        <v>X</v>
      </c>
      <c r="AI71" s="178" t="str">
        <f t="shared" si="14"/>
        <v/>
      </c>
      <c r="AJ71" s="178" t="str">
        <f t="shared" si="15"/>
        <v/>
      </c>
      <c r="AK71" s="178" t="str">
        <f t="shared" si="16"/>
        <v/>
      </c>
      <c r="AL71" s="178" t="str">
        <f t="shared" si="17"/>
        <v/>
      </c>
      <c r="AM71" s="178" t="str">
        <f t="shared" si="18"/>
        <v/>
      </c>
      <c r="AN71" s="178" t="str">
        <f t="shared" si="19"/>
        <v/>
      </c>
      <c r="AO71" s="178" t="str">
        <f t="shared" si="20"/>
        <v/>
      </c>
      <c r="AP71" s="178" t="str">
        <f t="shared" si="21"/>
        <v/>
      </c>
      <c r="AQ71" s="178" t="str">
        <f t="shared" si="22"/>
        <v/>
      </c>
      <c r="AR71" s="178" t="str">
        <f t="shared" si="23"/>
        <v/>
      </c>
      <c r="AS71" s="178" t="str">
        <f t="shared" si="24"/>
        <v/>
      </c>
      <c r="AT71" s="178" t="str">
        <f t="shared" si="25"/>
        <v/>
      </c>
      <c r="AU71" s="178" t="str">
        <f t="shared" si="26"/>
        <v/>
      </c>
    </row>
    <row r="72" spans="1:47" ht="30" customHeight="1" thickTop="1" thickBot="1">
      <c r="A72" s="131">
        <f>IF('Risk - Belirleme'!A72=""," ",'Risk - Belirleme'!A72)</f>
        <v>58</v>
      </c>
      <c r="B72" s="125" t="str">
        <f>IF('Risk - Belirleme'!D72=""," ",'Risk - Belirleme'!D72)</f>
        <v>Solunum yoluyla zehirlenme ve tüplerin patlama riski</v>
      </c>
      <c r="C72" s="125" t="str">
        <f>IF('Risk - Belirleme'!E72=""," ",'Risk - Belirleme'!E72)</f>
        <v>Sağlık ve güvenlik</v>
      </c>
      <c r="D72" s="90" t="s">
        <v>154</v>
      </c>
      <c r="E72" s="195" t="s">
        <v>591</v>
      </c>
      <c r="F72" s="92" t="s">
        <v>583</v>
      </c>
      <c r="G72" s="92" t="s">
        <v>584</v>
      </c>
      <c r="H72" s="90"/>
      <c r="I72" s="196" t="s">
        <v>592</v>
      </c>
      <c r="J72" s="130">
        <f t="shared" si="36"/>
        <v>3</v>
      </c>
      <c r="K72" s="130" t="s">
        <v>150</v>
      </c>
      <c r="L72" s="130">
        <f t="shared" si="1"/>
        <v>2</v>
      </c>
      <c r="M72" s="130" t="s">
        <v>151</v>
      </c>
      <c r="N72" s="130">
        <f t="shared" si="27"/>
        <v>6</v>
      </c>
      <c r="O72" s="176" t="str">
        <f t="shared" si="28"/>
        <v>Orta</v>
      </c>
      <c r="W72" s="178" t="str">
        <f t="shared" si="2"/>
        <v/>
      </c>
      <c r="X72" s="178" t="str">
        <f t="shared" si="3"/>
        <v/>
      </c>
      <c r="Y72" s="178" t="str">
        <f t="shared" si="4"/>
        <v/>
      </c>
      <c r="Z72" s="178" t="str">
        <f t="shared" si="5"/>
        <v/>
      </c>
      <c r="AA72" s="178" t="str">
        <f t="shared" si="6"/>
        <v/>
      </c>
      <c r="AB72" s="178" t="str">
        <f t="shared" si="7"/>
        <v/>
      </c>
      <c r="AC72" s="178" t="str">
        <f t="shared" si="8"/>
        <v/>
      </c>
      <c r="AD72" s="178" t="str">
        <f t="shared" si="9"/>
        <v/>
      </c>
      <c r="AE72" s="178" t="str">
        <f t="shared" si="10"/>
        <v/>
      </c>
      <c r="AF72" s="178" t="str">
        <f t="shared" si="11"/>
        <v/>
      </c>
      <c r="AG72" s="178" t="str">
        <f t="shared" si="12"/>
        <v/>
      </c>
      <c r="AH72" s="178" t="str">
        <f t="shared" si="13"/>
        <v>X</v>
      </c>
      <c r="AI72" s="178" t="str">
        <f t="shared" si="14"/>
        <v/>
      </c>
      <c r="AJ72" s="178" t="str">
        <f t="shared" si="15"/>
        <v/>
      </c>
      <c r="AK72" s="178" t="str">
        <f t="shared" si="16"/>
        <v/>
      </c>
      <c r="AL72" s="178" t="str">
        <f t="shared" si="17"/>
        <v/>
      </c>
      <c r="AM72" s="178" t="str">
        <f t="shared" si="18"/>
        <v/>
      </c>
      <c r="AN72" s="178" t="str">
        <f t="shared" si="19"/>
        <v/>
      </c>
      <c r="AO72" s="178" t="str">
        <f t="shared" si="20"/>
        <v/>
      </c>
      <c r="AP72" s="178" t="str">
        <f t="shared" si="21"/>
        <v/>
      </c>
      <c r="AQ72" s="178" t="str">
        <f t="shared" si="22"/>
        <v/>
      </c>
      <c r="AR72" s="178" t="str">
        <f t="shared" si="23"/>
        <v/>
      </c>
      <c r="AS72" s="178" t="str">
        <f t="shared" si="24"/>
        <v/>
      </c>
      <c r="AT72" s="178" t="str">
        <f t="shared" si="25"/>
        <v/>
      </c>
      <c r="AU72" s="178" t="str">
        <f t="shared" si="26"/>
        <v/>
      </c>
    </row>
    <row r="73" spans="1:47" ht="30" customHeight="1" thickTop="1" thickBot="1">
      <c r="A73" s="131">
        <f>IF('Risk - Belirleme'!A73=""," ",'Risk - Belirleme'!A73)</f>
        <v>59</v>
      </c>
      <c r="B73" s="125" t="str">
        <f>IF('Risk - Belirleme'!D73=""," ",'Risk - Belirleme'!D73)</f>
        <v>Hidrolik laboratuvarında bulunan panolardan kaynaklanan elektrik çarpması</v>
      </c>
      <c r="C73" s="125" t="str">
        <f>IF('Risk - Belirleme'!E73=""," ",'Risk - Belirleme'!E73)</f>
        <v>Sağlık ve güvenlik</v>
      </c>
      <c r="D73" s="90" t="s">
        <v>154</v>
      </c>
      <c r="E73" s="195" t="s">
        <v>593</v>
      </c>
      <c r="F73" s="92" t="s">
        <v>583</v>
      </c>
      <c r="G73" s="92" t="s">
        <v>584</v>
      </c>
      <c r="H73" s="90"/>
      <c r="I73" s="196" t="s">
        <v>585</v>
      </c>
      <c r="J73" s="130">
        <f t="shared" si="36"/>
        <v>3</v>
      </c>
      <c r="K73" s="130" t="s">
        <v>150</v>
      </c>
      <c r="L73" s="130">
        <f t="shared" si="1"/>
        <v>2</v>
      </c>
      <c r="M73" s="130" t="s">
        <v>151</v>
      </c>
      <c r="N73" s="130">
        <f t="shared" si="27"/>
        <v>6</v>
      </c>
      <c r="O73" s="176" t="str">
        <f t="shared" si="28"/>
        <v>Orta</v>
      </c>
      <c r="W73" s="178" t="str">
        <f t="shared" si="2"/>
        <v/>
      </c>
      <c r="X73" s="178" t="str">
        <f t="shared" si="3"/>
        <v/>
      </c>
      <c r="Y73" s="178" t="str">
        <f t="shared" si="4"/>
        <v/>
      </c>
      <c r="Z73" s="178" t="str">
        <f t="shared" si="5"/>
        <v/>
      </c>
      <c r="AA73" s="178" t="str">
        <f t="shared" si="6"/>
        <v/>
      </c>
      <c r="AB73" s="178" t="str">
        <f t="shared" si="7"/>
        <v/>
      </c>
      <c r="AC73" s="178" t="str">
        <f t="shared" si="8"/>
        <v/>
      </c>
      <c r="AD73" s="178" t="str">
        <f t="shared" si="9"/>
        <v/>
      </c>
      <c r="AE73" s="178" t="str">
        <f t="shared" si="10"/>
        <v/>
      </c>
      <c r="AF73" s="178" t="str">
        <f t="shared" si="11"/>
        <v/>
      </c>
      <c r="AG73" s="178" t="str">
        <f t="shared" si="12"/>
        <v/>
      </c>
      <c r="AH73" s="178" t="str">
        <f t="shared" si="13"/>
        <v>X</v>
      </c>
      <c r="AI73" s="178" t="str">
        <f t="shared" si="14"/>
        <v/>
      </c>
      <c r="AJ73" s="178" t="str">
        <f t="shared" si="15"/>
        <v/>
      </c>
      <c r="AK73" s="178" t="str">
        <f t="shared" si="16"/>
        <v/>
      </c>
      <c r="AL73" s="178" t="str">
        <f t="shared" si="17"/>
        <v/>
      </c>
      <c r="AM73" s="178" t="str">
        <f t="shared" si="18"/>
        <v/>
      </c>
      <c r="AN73" s="178" t="str">
        <f t="shared" si="19"/>
        <v/>
      </c>
      <c r="AO73" s="178" t="str">
        <f t="shared" si="20"/>
        <v/>
      </c>
      <c r="AP73" s="178" t="str">
        <f t="shared" si="21"/>
        <v/>
      </c>
      <c r="AQ73" s="178" t="str">
        <f t="shared" si="22"/>
        <v/>
      </c>
      <c r="AR73" s="178" t="str">
        <f t="shared" si="23"/>
        <v/>
      </c>
      <c r="AS73" s="178" t="str">
        <f t="shared" si="24"/>
        <v/>
      </c>
      <c r="AT73" s="178" t="str">
        <f t="shared" si="25"/>
        <v/>
      </c>
      <c r="AU73" s="178" t="str">
        <f t="shared" si="26"/>
        <v/>
      </c>
    </row>
    <row r="74" spans="1:47" ht="30" customHeight="1" thickTop="1" thickBot="1">
      <c r="A74" s="131">
        <f>IF('Risk - Belirleme'!A74=""," ",'Risk - Belirleme'!A74)</f>
        <v>60</v>
      </c>
      <c r="B74" s="125" t="str">
        <f>IF('Risk - Belirleme'!D74=""," ",'Risk - Belirleme'!D74)</f>
        <v>Düşme riski. Ağırlığın düşerek uzuvlara zarar vermesi.</v>
      </c>
      <c r="C74" s="125" t="str">
        <f>IF('Risk - Belirleme'!E74=""," ",'Risk - Belirleme'!E74)</f>
        <v>Sağlık ve güvenlik</v>
      </c>
      <c r="D74" s="90" t="s">
        <v>154</v>
      </c>
      <c r="E74" s="195" t="s">
        <v>594</v>
      </c>
      <c r="F74" s="92" t="s">
        <v>583</v>
      </c>
      <c r="G74" s="92" t="s">
        <v>584</v>
      </c>
      <c r="H74" s="90"/>
      <c r="I74" s="196" t="s">
        <v>585</v>
      </c>
      <c r="J74" s="130">
        <f t="shared" si="36"/>
        <v>2</v>
      </c>
      <c r="K74" s="130" t="s">
        <v>151</v>
      </c>
      <c r="L74" s="130">
        <f t="shared" si="1"/>
        <v>2</v>
      </c>
      <c r="M74" s="130" t="s">
        <v>151</v>
      </c>
      <c r="N74" s="130">
        <f t="shared" si="27"/>
        <v>4</v>
      </c>
      <c r="O74" s="176" t="str">
        <f t="shared" si="28"/>
        <v>Düşük</v>
      </c>
      <c r="W74" s="178" t="str">
        <f t="shared" si="2"/>
        <v/>
      </c>
      <c r="X74" s="178" t="str">
        <f t="shared" si="3"/>
        <v/>
      </c>
      <c r="Y74" s="178" t="str">
        <f t="shared" si="4"/>
        <v/>
      </c>
      <c r="Z74" s="178" t="str">
        <f t="shared" si="5"/>
        <v/>
      </c>
      <c r="AA74" s="178" t="str">
        <f t="shared" si="6"/>
        <v/>
      </c>
      <c r="AB74" s="178" t="str">
        <f t="shared" si="7"/>
        <v/>
      </c>
      <c r="AC74" s="178" t="str">
        <f t="shared" si="8"/>
        <v>X</v>
      </c>
      <c r="AD74" s="178" t="str">
        <f t="shared" si="9"/>
        <v/>
      </c>
      <c r="AE74" s="178" t="str">
        <f t="shared" si="10"/>
        <v/>
      </c>
      <c r="AF74" s="178" t="str">
        <f t="shared" si="11"/>
        <v/>
      </c>
      <c r="AG74" s="178" t="str">
        <f t="shared" si="12"/>
        <v/>
      </c>
      <c r="AH74" s="178" t="str">
        <f t="shared" si="13"/>
        <v/>
      </c>
      <c r="AI74" s="178" t="str">
        <f t="shared" si="14"/>
        <v/>
      </c>
      <c r="AJ74" s="178" t="str">
        <f t="shared" si="15"/>
        <v/>
      </c>
      <c r="AK74" s="178" t="str">
        <f t="shared" si="16"/>
        <v/>
      </c>
      <c r="AL74" s="178" t="str">
        <f t="shared" si="17"/>
        <v/>
      </c>
      <c r="AM74" s="178" t="str">
        <f t="shared" si="18"/>
        <v/>
      </c>
      <c r="AN74" s="178" t="str">
        <f t="shared" si="19"/>
        <v/>
      </c>
      <c r="AO74" s="178" t="str">
        <f t="shared" si="20"/>
        <v/>
      </c>
      <c r="AP74" s="178" t="str">
        <f t="shared" si="21"/>
        <v/>
      </c>
      <c r="AQ74" s="178" t="str">
        <f t="shared" si="22"/>
        <v/>
      </c>
      <c r="AR74" s="178" t="str">
        <f t="shared" si="23"/>
        <v/>
      </c>
      <c r="AS74" s="178" t="str">
        <f t="shared" si="24"/>
        <v/>
      </c>
      <c r="AT74" s="178" t="str">
        <f t="shared" si="25"/>
        <v/>
      </c>
      <c r="AU74" s="178" t="str">
        <f t="shared" si="26"/>
        <v/>
      </c>
    </row>
    <row r="75" spans="1:47" ht="30" customHeight="1" thickTop="1" thickBot="1">
      <c r="A75" s="131">
        <f>IF('Risk - Belirleme'!A75=""," ",'Risk - Belirleme'!A75)</f>
        <v>61</v>
      </c>
      <c r="B75" s="125" t="str">
        <f>IF('Risk - Belirleme'!D75=""," ",'Risk - Belirleme'!D75)</f>
        <v>3 Boyutlu yazıcının tablasının aşırı ısınmasından dolayı kullanıcının ellerinin yanması</v>
      </c>
      <c r="C75" s="125" t="str">
        <f>IF('Risk - Belirleme'!E75=""," ",'Risk - Belirleme'!E75)</f>
        <v>Sağlık ve güvenlik</v>
      </c>
      <c r="D75" s="90" t="s">
        <v>154</v>
      </c>
      <c r="E75" s="195" t="s">
        <v>595</v>
      </c>
      <c r="F75" s="92" t="s">
        <v>583</v>
      </c>
      <c r="G75" s="92" t="s">
        <v>584</v>
      </c>
      <c r="H75" s="90"/>
      <c r="I75" s="196" t="s">
        <v>585</v>
      </c>
      <c r="J75" s="130">
        <f t="shared" si="36"/>
        <v>2</v>
      </c>
      <c r="K75" s="130" t="s">
        <v>151</v>
      </c>
      <c r="L75" s="130">
        <f t="shared" si="1"/>
        <v>1</v>
      </c>
      <c r="M75" s="130" t="s">
        <v>152</v>
      </c>
      <c r="N75" s="130">
        <f t="shared" si="27"/>
        <v>2</v>
      </c>
      <c r="O75" s="176" t="str">
        <f t="shared" si="28"/>
        <v>Düşük</v>
      </c>
      <c r="W75" s="178" t="str">
        <f t="shared" si="2"/>
        <v/>
      </c>
      <c r="X75" s="178" t="str">
        <f t="shared" si="3"/>
        <v/>
      </c>
      <c r="Y75" s="178" t="str">
        <f t="shared" si="4"/>
        <v/>
      </c>
      <c r="Z75" s="178" t="str">
        <f t="shared" si="5"/>
        <v/>
      </c>
      <c r="AA75" s="178" t="str">
        <f t="shared" si="6"/>
        <v/>
      </c>
      <c r="AB75" s="178" t="str">
        <f t="shared" si="7"/>
        <v>X</v>
      </c>
      <c r="AC75" s="178" t="str">
        <f t="shared" si="8"/>
        <v/>
      </c>
      <c r="AD75" s="178" t="str">
        <f t="shared" si="9"/>
        <v/>
      </c>
      <c r="AE75" s="178" t="str">
        <f t="shared" si="10"/>
        <v/>
      </c>
      <c r="AF75" s="178" t="str">
        <f t="shared" si="11"/>
        <v/>
      </c>
      <c r="AG75" s="178" t="str">
        <f t="shared" si="12"/>
        <v/>
      </c>
      <c r="AH75" s="178" t="str">
        <f t="shared" si="13"/>
        <v/>
      </c>
      <c r="AI75" s="178" t="str">
        <f t="shared" si="14"/>
        <v/>
      </c>
      <c r="AJ75" s="178" t="str">
        <f t="shared" si="15"/>
        <v/>
      </c>
      <c r="AK75" s="178" t="str">
        <f t="shared" si="16"/>
        <v/>
      </c>
      <c r="AL75" s="178" t="str">
        <f t="shared" si="17"/>
        <v/>
      </c>
      <c r="AM75" s="178" t="str">
        <f t="shared" si="18"/>
        <v/>
      </c>
      <c r="AN75" s="178" t="str">
        <f t="shared" si="19"/>
        <v/>
      </c>
      <c r="AO75" s="178" t="str">
        <f t="shared" si="20"/>
        <v/>
      </c>
      <c r="AP75" s="178" t="str">
        <f t="shared" si="21"/>
        <v/>
      </c>
      <c r="AQ75" s="178" t="str">
        <f t="shared" si="22"/>
        <v/>
      </c>
      <c r="AR75" s="178" t="str">
        <f t="shared" si="23"/>
        <v/>
      </c>
      <c r="AS75" s="178" t="str">
        <f t="shared" si="24"/>
        <v/>
      </c>
      <c r="AT75" s="178" t="str">
        <f t="shared" si="25"/>
        <v/>
      </c>
      <c r="AU75" s="178" t="str">
        <f t="shared" si="26"/>
        <v/>
      </c>
    </row>
    <row r="76" spans="1:47" ht="30" customHeight="1" thickTop="1">
      <c r="A76" s="131">
        <f>IF('Risk - Belirleme'!A76=""," ",'Risk - Belirleme'!A76)</f>
        <v>62</v>
      </c>
      <c r="B76" s="125" t="str">
        <f>IF('Risk - Belirleme'!D76=""," ",'Risk - Belirleme'!D76)</f>
        <v>Üniversite ile sanayinin birlikte çalışması gereken konularda üniversite personelinin bölgedeki sanayiden, sanayicilerin de akademik çalışmalardan habersiz oluşu sonucunda birlikte çalışma ile oluşabilecek kazançlardan habersiz olunması</v>
      </c>
      <c r="C76" s="125" t="str">
        <f>IF('Risk - Belirleme'!E76=""," ",'Risk - Belirleme'!E76)</f>
        <v>Finansal</v>
      </c>
      <c r="D76" s="90" t="s">
        <v>154</v>
      </c>
      <c r="E76" s="92" t="s">
        <v>606</v>
      </c>
      <c r="F76" s="92" t="s">
        <v>607</v>
      </c>
      <c r="G76" s="92" t="s">
        <v>608</v>
      </c>
      <c r="H76" s="90" t="s">
        <v>609</v>
      </c>
      <c r="I76" s="91" t="s">
        <v>610</v>
      </c>
      <c r="J76" s="130">
        <f t="shared" si="36"/>
        <v>4</v>
      </c>
      <c r="K76" s="130" t="s">
        <v>149</v>
      </c>
      <c r="L76" s="130">
        <f>IF(M76="","",(IF(M76=$M$7,$L$7,(IF(M76=$M$8,$L$8,(IF(M76=$M$9,$L$9,(IF(M76=$M$10,$L$10,(IF(M76=$M$11,$L$11," ")))))))))))</f>
        <v>3</v>
      </c>
      <c r="M76" s="130" t="s">
        <v>150</v>
      </c>
      <c r="N76" s="130">
        <f t="shared" si="27"/>
        <v>12</v>
      </c>
      <c r="O76" s="176" t="str">
        <f t="shared" si="28"/>
        <v>Yüksek</v>
      </c>
      <c r="W76" s="178" t="str">
        <f t="shared" si="2"/>
        <v/>
      </c>
      <c r="X76" s="178" t="str">
        <f t="shared" si="3"/>
        <v/>
      </c>
      <c r="Y76" s="178" t="str">
        <f t="shared" si="4"/>
        <v/>
      </c>
      <c r="Z76" s="178" t="str">
        <f t="shared" si="5"/>
        <v/>
      </c>
      <c r="AA76" s="178" t="str">
        <f t="shared" si="6"/>
        <v/>
      </c>
      <c r="AB76" s="178" t="str">
        <f t="shared" si="7"/>
        <v/>
      </c>
      <c r="AC76" s="178" t="str">
        <f t="shared" si="8"/>
        <v/>
      </c>
      <c r="AD76" s="178" t="str">
        <f t="shared" si="9"/>
        <v/>
      </c>
      <c r="AE76" s="178" t="str">
        <f t="shared" si="10"/>
        <v/>
      </c>
      <c r="AF76" s="178" t="str">
        <f t="shared" si="11"/>
        <v/>
      </c>
      <c r="AG76" s="178" t="str">
        <f t="shared" si="12"/>
        <v/>
      </c>
      <c r="AH76" s="178" t="str">
        <f t="shared" si="13"/>
        <v/>
      </c>
      <c r="AI76" s="178" t="str">
        <f t="shared" si="14"/>
        <v/>
      </c>
      <c r="AJ76" s="178" t="str">
        <f t="shared" si="15"/>
        <v/>
      </c>
      <c r="AK76" s="178" t="str">
        <f t="shared" si="16"/>
        <v/>
      </c>
      <c r="AL76" s="178" t="str">
        <f t="shared" si="17"/>
        <v/>
      </c>
      <c r="AM76" s="178" t="str">
        <f t="shared" si="18"/>
        <v/>
      </c>
      <c r="AN76" s="178" t="str">
        <f t="shared" si="19"/>
        <v>X</v>
      </c>
      <c r="AO76" s="178" t="str">
        <f t="shared" si="20"/>
        <v/>
      </c>
      <c r="AP76" s="178" t="str">
        <f t="shared" si="21"/>
        <v/>
      </c>
      <c r="AQ76" s="178" t="str">
        <f t="shared" si="22"/>
        <v/>
      </c>
      <c r="AR76" s="178" t="str">
        <f t="shared" si="23"/>
        <v/>
      </c>
      <c r="AS76" s="178" t="str">
        <f t="shared" si="24"/>
        <v/>
      </c>
      <c r="AT76" s="178" t="str">
        <f t="shared" si="25"/>
        <v/>
      </c>
      <c r="AU76" s="178" t="str">
        <f t="shared" si="26"/>
        <v/>
      </c>
    </row>
    <row r="77" spans="1:47" ht="30" customHeight="1">
      <c r="A77" s="131">
        <f>IF('Risk - Belirleme'!A77=""," ",'Risk - Belirleme'!A77)</f>
        <v>63</v>
      </c>
      <c r="B77" s="125" t="str">
        <f>IF('Risk - Belirleme'!D77=""," ",'Risk - Belirleme'!D77)</f>
        <v>Yeterli öğretim elemanı bulunmaması dolayısı ile personelin ders yüklerinin fazla oluşu, idari işlerin akademik personel tarafından yapılması</v>
      </c>
      <c r="C77" s="125" t="str">
        <f>IF('Risk - Belirleme'!E77=""," ",'Risk - Belirleme'!E77)</f>
        <v>Operasyonel ve Finansal</v>
      </c>
      <c r="D77" s="90" t="s">
        <v>154</v>
      </c>
      <c r="E77" s="92" t="s">
        <v>611</v>
      </c>
      <c r="F77" s="92" t="s">
        <v>612</v>
      </c>
      <c r="G77" s="92" t="s">
        <v>613</v>
      </c>
      <c r="H77" s="90" t="s">
        <v>614</v>
      </c>
      <c r="I77" s="91"/>
      <c r="J77" s="130">
        <f t="shared" si="36"/>
        <v>3</v>
      </c>
      <c r="K77" s="130" t="s">
        <v>150</v>
      </c>
      <c r="L77" s="130">
        <f t="shared" ref="L77:L81" si="37">IF(M77="","",(IF(M77=$M$7,$L$7,(IF(M77=$M$8,$L$8,(IF(M77=$M$9,$L$9,(IF(M77=$M$10,$L$10,(IF(M77=$M$11,$L$11," ")))))))))))</f>
        <v>4</v>
      </c>
      <c r="M77" s="130" t="s">
        <v>149</v>
      </c>
      <c r="N77" s="130">
        <f t="shared" si="27"/>
        <v>12</v>
      </c>
      <c r="O77" s="176" t="str">
        <f t="shared" si="28"/>
        <v>Yüksek</v>
      </c>
      <c r="W77" s="178" t="str">
        <f t="shared" si="2"/>
        <v/>
      </c>
      <c r="X77" s="178" t="str">
        <f t="shared" si="3"/>
        <v/>
      </c>
      <c r="Y77" s="178" t="str">
        <f t="shared" si="4"/>
        <v/>
      </c>
      <c r="Z77" s="178" t="str">
        <f t="shared" si="5"/>
        <v/>
      </c>
      <c r="AA77" s="178" t="str">
        <f t="shared" si="6"/>
        <v/>
      </c>
      <c r="AB77" s="178" t="str">
        <f t="shared" si="7"/>
        <v/>
      </c>
      <c r="AC77" s="178" t="str">
        <f t="shared" si="8"/>
        <v/>
      </c>
      <c r="AD77" s="178" t="str">
        <f t="shared" si="9"/>
        <v/>
      </c>
      <c r="AE77" s="178" t="str">
        <f t="shared" si="10"/>
        <v/>
      </c>
      <c r="AF77" s="178" t="str">
        <f t="shared" si="11"/>
        <v/>
      </c>
      <c r="AG77" s="178" t="str">
        <f t="shared" si="12"/>
        <v/>
      </c>
      <c r="AH77" s="178" t="str">
        <f t="shared" si="13"/>
        <v/>
      </c>
      <c r="AI77" s="178" t="str">
        <f t="shared" si="14"/>
        <v/>
      </c>
      <c r="AJ77" s="178" t="str">
        <f t="shared" si="15"/>
        <v>X</v>
      </c>
      <c r="AK77" s="178" t="str">
        <f t="shared" si="16"/>
        <v/>
      </c>
      <c r="AL77" s="178" t="str">
        <f t="shared" si="17"/>
        <v/>
      </c>
      <c r="AM77" s="178" t="str">
        <f t="shared" si="18"/>
        <v/>
      </c>
      <c r="AN77" s="178" t="str">
        <f t="shared" si="19"/>
        <v/>
      </c>
      <c r="AO77" s="178" t="str">
        <f t="shared" si="20"/>
        <v/>
      </c>
      <c r="AP77" s="178" t="str">
        <f t="shared" si="21"/>
        <v/>
      </c>
      <c r="AQ77" s="178" t="str">
        <f t="shared" si="22"/>
        <v/>
      </c>
      <c r="AR77" s="178" t="str">
        <f t="shared" si="23"/>
        <v/>
      </c>
      <c r="AS77" s="178" t="str">
        <f t="shared" si="24"/>
        <v/>
      </c>
      <c r="AT77" s="178" t="str">
        <f t="shared" si="25"/>
        <v/>
      </c>
      <c r="AU77" s="178" t="str">
        <f t="shared" si="26"/>
        <v/>
      </c>
    </row>
    <row r="78" spans="1:47" ht="30" customHeight="1">
      <c r="A78" s="131">
        <f>IF('Risk - Belirleme'!A78=""," ",'Risk - Belirleme'!A78)</f>
        <v>64</v>
      </c>
      <c r="B78" s="125" t="str">
        <f>IF('Risk - Belirleme'!D78=""," ",'Risk - Belirleme'!D78)</f>
        <v>Öğrencilere yapıtırılan uygulamaların yeterli olmaması veya yapılan uygulamaların gerçek yaşam şartlarına benzer olmayışı</v>
      </c>
      <c r="C78" s="125" t="str">
        <f>IF('Risk - Belirleme'!E78=""," ",'Risk - Belirleme'!E78)</f>
        <v>İtibar</v>
      </c>
      <c r="D78" s="90" t="s">
        <v>154</v>
      </c>
      <c r="E78" s="92" t="s">
        <v>615</v>
      </c>
      <c r="F78" s="92" t="s">
        <v>612</v>
      </c>
      <c r="G78" s="92" t="s">
        <v>616</v>
      </c>
      <c r="H78" s="90" t="s">
        <v>614</v>
      </c>
      <c r="I78" s="91" t="s">
        <v>617</v>
      </c>
      <c r="J78" s="130">
        <f t="shared" si="36"/>
        <v>2</v>
      </c>
      <c r="K78" s="130" t="s">
        <v>151</v>
      </c>
      <c r="L78" s="130">
        <f t="shared" si="37"/>
        <v>3</v>
      </c>
      <c r="M78" s="130" t="s">
        <v>150</v>
      </c>
      <c r="N78" s="130">
        <f t="shared" si="27"/>
        <v>6</v>
      </c>
      <c r="O78" s="176" t="str">
        <f t="shared" si="28"/>
        <v>Orta</v>
      </c>
      <c r="W78" s="178" t="str">
        <f t="shared" si="2"/>
        <v/>
      </c>
      <c r="X78" s="178" t="str">
        <f t="shared" si="3"/>
        <v/>
      </c>
      <c r="Y78" s="178" t="str">
        <f t="shared" si="4"/>
        <v/>
      </c>
      <c r="Z78" s="178" t="str">
        <f t="shared" si="5"/>
        <v/>
      </c>
      <c r="AA78" s="178" t="str">
        <f t="shared" si="6"/>
        <v/>
      </c>
      <c r="AB78" s="178" t="str">
        <f t="shared" si="7"/>
        <v/>
      </c>
      <c r="AC78" s="178" t="str">
        <f t="shared" si="8"/>
        <v/>
      </c>
      <c r="AD78" s="178" t="str">
        <f t="shared" si="9"/>
        <v>X</v>
      </c>
      <c r="AE78" s="178" t="str">
        <f t="shared" si="10"/>
        <v/>
      </c>
      <c r="AF78" s="178" t="str">
        <f t="shared" si="11"/>
        <v/>
      </c>
      <c r="AG78" s="178" t="str">
        <f t="shared" si="12"/>
        <v/>
      </c>
      <c r="AH78" s="178" t="str">
        <f t="shared" si="13"/>
        <v/>
      </c>
      <c r="AI78" s="178" t="str">
        <f t="shared" si="14"/>
        <v/>
      </c>
      <c r="AJ78" s="178" t="str">
        <f t="shared" si="15"/>
        <v/>
      </c>
      <c r="AK78" s="178" t="str">
        <f t="shared" si="16"/>
        <v/>
      </c>
      <c r="AL78" s="178" t="str">
        <f t="shared" si="17"/>
        <v/>
      </c>
      <c r="AM78" s="178" t="str">
        <f t="shared" si="18"/>
        <v/>
      </c>
      <c r="AN78" s="178" t="str">
        <f t="shared" si="19"/>
        <v/>
      </c>
      <c r="AO78" s="178" t="str">
        <f t="shared" si="20"/>
        <v/>
      </c>
      <c r="AP78" s="178" t="str">
        <f t="shared" si="21"/>
        <v/>
      </c>
      <c r="AQ78" s="178" t="str">
        <f t="shared" si="22"/>
        <v/>
      </c>
      <c r="AR78" s="178" t="str">
        <f t="shared" si="23"/>
        <v/>
      </c>
      <c r="AS78" s="178" t="str">
        <f t="shared" si="24"/>
        <v/>
      </c>
      <c r="AT78" s="178" t="str">
        <f t="shared" si="25"/>
        <v/>
      </c>
      <c r="AU78" s="178" t="str">
        <f t="shared" si="26"/>
        <v/>
      </c>
    </row>
    <row r="79" spans="1:47" ht="30" customHeight="1">
      <c r="A79" s="131">
        <f>IF('Risk - Belirleme'!A79=""," ",'Risk - Belirleme'!A79)</f>
        <v>65</v>
      </c>
      <c r="B79" s="125" t="str">
        <f>IF('Risk - Belirleme'!D79=""," ",'Risk - Belirleme'!D79)</f>
        <v>Mezun olmuş öğrencilerin özel sektör piyasa şartlarında tanınmaması/iş bulamaması</v>
      </c>
      <c r="C79" s="125" t="str">
        <f>IF('Risk - Belirleme'!E79=""," ",'Risk - Belirleme'!E79)</f>
        <v>İtibar</v>
      </c>
      <c r="D79" s="90" t="s">
        <v>154</v>
      </c>
      <c r="E79" s="92" t="s">
        <v>618</v>
      </c>
      <c r="F79" s="92" t="s">
        <v>612</v>
      </c>
      <c r="G79" s="92" t="s">
        <v>616</v>
      </c>
      <c r="H79" s="90" t="s">
        <v>614</v>
      </c>
      <c r="I79" s="91" t="s">
        <v>619</v>
      </c>
      <c r="J79" s="130">
        <f t="shared" si="36"/>
        <v>2</v>
      </c>
      <c r="K79" s="130" t="s">
        <v>151</v>
      </c>
      <c r="L79" s="130">
        <f t="shared" si="37"/>
        <v>3</v>
      </c>
      <c r="M79" s="130" t="s">
        <v>150</v>
      </c>
      <c r="N79" s="130">
        <f t="shared" si="27"/>
        <v>6</v>
      </c>
      <c r="O79" s="176" t="str">
        <f t="shared" si="28"/>
        <v>Orta</v>
      </c>
      <c r="W79" s="178" t="str">
        <f t="shared" si="2"/>
        <v/>
      </c>
      <c r="X79" s="178" t="str">
        <f t="shared" si="3"/>
        <v/>
      </c>
      <c r="Y79" s="178" t="str">
        <f t="shared" si="4"/>
        <v/>
      </c>
      <c r="Z79" s="178" t="str">
        <f t="shared" si="5"/>
        <v/>
      </c>
      <c r="AA79" s="178" t="str">
        <f t="shared" si="6"/>
        <v/>
      </c>
      <c r="AB79" s="178" t="str">
        <f t="shared" si="7"/>
        <v/>
      </c>
      <c r="AC79" s="178" t="str">
        <f t="shared" si="8"/>
        <v/>
      </c>
      <c r="AD79" s="178" t="str">
        <f t="shared" si="9"/>
        <v>X</v>
      </c>
      <c r="AE79" s="178" t="str">
        <f t="shared" si="10"/>
        <v/>
      </c>
      <c r="AF79" s="178" t="str">
        <f t="shared" si="11"/>
        <v/>
      </c>
      <c r="AG79" s="178" t="str">
        <f t="shared" si="12"/>
        <v/>
      </c>
      <c r="AH79" s="178" t="str">
        <f t="shared" si="13"/>
        <v/>
      </c>
      <c r="AI79" s="178" t="str">
        <f t="shared" si="14"/>
        <v/>
      </c>
      <c r="AJ79" s="178" t="str">
        <f t="shared" si="15"/>
        <v/>
      </c>
      <c r="AK79" s="178" t="str">
        <f t="shared" si="16"/>
        <v/>
      </c>
      <c r="AL79" s="178" t="str">
        <f t="shared" si="17"/>
        <v/>
      </c>
      <c r="AM79" s="178" t="str">
        <f t="shared" si="18"/>
        <v/>
      </c>
      <c r="AN79" s="178" t="str">
        <f t="shared" si="19"/>
        <v/>
      </c>
      <c r="AO79" s="178" t="str">
        <f t="shared" si="20"/>
        <v/>
      </c>
      <c r="AP79" s="178" t="str">
        <f t="shared" si="21"/>
        <v/>
      </c>
      <c r="AQ79" s="178" t="str">
        <f t="shared" si="22"/>
        <v/>
      </c>
      <c r="AR79" s="178" t="str">
        <f t="shared" si="23"/>
        <v/>
      </c>
      <c r="AS79" s="178" t="str">
        <f t="shared" si="24"/>
        <v/>
      </c>
      <c r="AT79" s="178" t="str">
        <f t="shared" si="25"/>
        <v/>
      </c>
      <c r="AU79" s="178" t="str">
        <f t="shared" si="26"/>
        <v/>
      </c>
    </row>
    <row r="80" spans="1:47" ht="30" customHeight="1">
      <c r="A80" s="131">
        <f>IF('Risk - Belirleme'!A80=""," ",'Risk - Belirleme'!A80)</f>
        <v>66</v>
      </c>
      <c r="B80" s="125" t="str">
        <f>IF('Risk - Belirleme'!D80=""," ",'Risk - Belirleme'!D80)</f>
        <v>İlgili merkezlerde deney ve/veya çalışma yapan bir kişinin(öğrenci, eğitmen v.s.) dengesini kaybederek  yaralanması ve/veya hayati tehlikeye maruz kalması</v>
      </c>
      <c r="C80" s="125" t="str">
        <f>IF('Risk - Belirleme'!E80=""," ",'Risk - Belirleme'!E80)</f>
        <v>Operasyonel ve Yasal</v>
      </c>
      <c r="D80" s="90" t="s">
        <v>154</v>
      </c>
      <c r="E80" s="92" t="s">
        <v>620</v>
      </c>
      <c r="F80" s="92" t="s">
        <v>621</v>
      </c>
      <c r="G80" s="92" t="s">
        <v>616</v>
      </c>
      <c r="H80" s="90" t="s">
        <v>622</v>
      </c>
      <c r="I80" s="92" t="s">
        <v>623</v>
      </c>
      <c r="J80" s="130">
        <f t="shared" si="36"/>
        <v>4</v>
      </c>
      <c r="K80" s="130" t="s">
        <v>149</v>
      </c>
      <c r="L80" s="130">
        <f t="shared" si="37"/>
        <v>1</v>
      </c>
      <c r="M80" s="130" t="s">
        <v>152</v>
      </c>
      <c r="N80" s="130">
        <f t="shared" si="27"/>
        <v>4</v>
      </c>
      <c r="O80" s="176" t="str">
        <f t="shared" si="28"/>
        <v>Düşük</v>
      </c>
      <c r="W80" s="178" t="str">
        <f t="shared" ref="W80:W99" si="38">IF(AND($J80=1,$L80=1),"X","")</f>
        <v/>
      </c>
      <c r="X80" s="178" t="str">
        <f t="shared" ref="X80:X99" si="39">IF(AND($J80=1,$L80=2),"X","")</f>
        <v/>
      </c>
      <c r="Y80" s="178" t="str">
        <f t="shared" ref="Y80:Y99" si="40">IF(AND($J80=1,$L80=3),"X","")</f>
        <v/>
      </c>
      <c r="Z80" s="178" t="str">
        <f t="shared" ref="Z80:Z99" si="41">IF(AND($J80=1,$L80=4),"X","")</f>
        <v/>
      </c>
      <c r="AA80" s="178" t="str">
        <f t="shared" ref="AA80:AA99" si="42">IF(AND($J80=1,$L80=5),"X","")</f>
        <v/>
      </c>
      <c r="AB80" s="178" t="str">
        <f t="shared" ref="AB80:AB99" si="43">IF(AND($J80=2,$L80=1),"X","")</f>
        <v/>
      </c>
      <c r="AC80" s="178" t="str">
        <f t="shared" ref="AC80:AC99" si="44">IF(AND($J80=2,$L80=2),"X","")</f>
        <v/>
      </c>
      <c r="AD80" s="178" t="str">
        <f t="shared" ref="AD80:AD99" si="45">IF(AND($J80=2,$L80=3),"X","")</f>
        <v/>
      </c>
      <c r="AE80" s="178" t="str">
        <f t="shared" ref="AE80:AE99" si="46">IF(AND($J80=2,$L80=4),"X","")</f>
        <v/>
      </c>
      <c r="AF80" s="178" t="str">
        <f t="shared" ref="AF80:AF99" si="47">IF(AND($J80=2,$L80=5),"X","")</f>
        <v/>
      </c>
      <c r="AG80" s="178" t="str">
        <f t="shared" ref="AG80:AG99" si="48">IF(AND($J80=3,$L80=1),"X","")</f>
        <v/>
      </c>
      <c r="AH80" s="178" t="str">
        <f t="shared" ref="AH80:AH99" si="49">IF(AND($J80=3,$L80=2),"X","")</f>
        <v/>
      </c>
      <c r="AI80" s="178" t="str">
        <f t="shared" ref="AI80:AI99" si="50">IF(AND($J80=3,$L80=3),"X","")</f>
        <v/>
      </c>
      <c r="AJ80" s="178" t="str">
        <f t="shared" ref="AJ80:AJ99" si="51">IF(AND($J80=3,$L80=4),"X","")</f>
        <v/>
      </c>
      <c r="AK80" s="178" t="str">
        <f t="shared" ref="AK80:AK99" si="52">IF(AND($J80=3,$L80=5),"X","")</f>
        <v/>
      </c>
      <c r="AL80" s="178" t="str">
        <f t="shared" ref="AL80:AL99" si="53">IF(AND($J80=4,$L80=1),"X","")</f>
        <v>X</v>
      </c>
      <c r="AM80" s="178" t="str">
        <f t="shared" ref="AM80:AM99" si="54">IF(AND($J80=4,$L80=2),"X","")</f>
        <v/>
      </c>
      <c r="AN80" s="178" t="str">
        <f t="shared" ref="AN80:AN99" si="55">IF(AND($J80=4,$L80=3),"X","")</f>
        <v/>
      </c>
      <c r="AO80" s="178" t="str">
        <f t="shared" ref="AO80:AO99" si="56">IF(AND($J80=4,$L80=4),"X","")</f>
        <v/>
      </c>
      <c r="AP80" s="178" t="str">
        <f t="shared" ref="AP80:AP99" si="57">IF(AND($J80=4,$L80=5),"X","")</f>
        <v/>
      </c>
      <c r="AQ80" s="178" t="str">
        <f t="shared" ref="AQ80:AQ99" si="58">IF(AND($J80=5,$L80=1),"X","")</f>
        <v/>
      </c>
      <c r="AR80" s="178" t="str">
        <f t="shared" ref="AR80:AR99" si="59">IF(AND($J80=5,$L80=2),"X","")</f>
        <v/>
      </c>
      <c r="AS80" s="178" t="str">
        <f t="shared" ref="AS80:AS99" si="60">IF(AND($J80=5,$L80=3),"X","")</f>
        <v/>
      </c>
      <c r="AT80" s="178" t="str">
        <f t="shared" ref="AT80:AT99" si="61">IF(AND($J80=5,$L80=4),"X","")</f>
        <v/>
      </c>
      <c r="AU80" s="178" t="str">
        <f t="shared" ref="AU80:AU99" si="62">IF(AND($J80=5,$L80=5),"X","")</f>
        <v/>
      </c>
    </row>
    <row r="81" spans="1:47" ht="30" customHeight="1">
      <c r="A81" s="131">
        <f>IF('Risk - Belirleme'!A81=""," ",'Risk - Belirleme'!A81)</f>
        <v>67</v>
      </c>
      <c r="B81" s="125" t="str">
        <f>IF('Risk - Belirleme'!D81=""," ",'Risk - Belirleme'!D81)</f>
        <v>İlgili merkezlerde deney ve/veya çalışma yapan bir kişinin(öğrenci, eğitmen v.s.) elektrik akımına kapılarak hayati tehlikeye maruz kalması</v>
      </c>
      <c r="C81" s="125" t="str">
        <f>IF('Risk - Belirleme'!E81=""," ",'Risk - Belirleme'!E81)</f>
        <v>Operasyonel ve Yasal</v>
      </c>
      <c r="D81" s="90" t="s">
        <v>154</v>
      </c>
      <c r="E81" s="92" t="s">
        <v>624</v>
      </c>
      <c r="F81" s="92" t="s">
        <v>621</v>
      </c>
      <c r="G81" s="145" t="s">
        <v>622</v>
      </c>
      <c r="H81" s="90" t="s">
        <v>622</v>
      </c>
      <c r="I81" s="92" t="s">
        <v>623</v>
      </c>
      <c r="J81" s="130">
        <f t="shared" si="36"/>
        <v>5</v>
      </c>
      <c r="K81" s="130" t="s">
        <v>148</v>
      </c>
      <c r="L81" s="130">
        <f t="shared" si="37"/>
        <v>1</v>
      </c>
      <c r="M81" s="130" t="s">
        <v>152</v>
      </c>
      <c r="N81" s="130">
        <f t="shared" ref="N81:N99" si="63">IF(OR($K81="",$M81=""),"",J81*L81)</f>
        <v>5</v>
      </c>
      <c r="O81" s="176" t="str">
        <f t="shared" si="28"/>
        <v>Orta</v>
      </c>
      <c r="W81" s="178" t="str">
        <f t="shared" si="38"/>
        <v/>
      </c>
      <c r="X81" s="178" t="str">
        <f t="shared" si="39"/>
        <v/>
      </c>
      <c r="Y81" s="178" t="str">
        <f t="shared" si="40"/>
        <v/>
      </c>
      <c r="Z81" s="178" t="str">
        <f t="shared" si="41"/>
        <v/>
      </c>
      <c r="AA81" s="178" t="str">
        <f t="shared" si="42"/>
        <v/>
      </c>
      <c r="AB81" s="178" t="str">
        <f t="shared" si="43"/>
        <v/>
      </c>
      <c r="AC81" s="178" t="str">
        <f t="shared" si="44"/>
        <v/>
      </c>
      <c r="AD81" s="178" t="str">
        <f t="shared" si="45"/>
        <v/>
      </c>
      <c r="AE81" s="178" t="str">
        <f t="shared" si="46"/>
        <v/>
      </c>
      <c r="AF81" s="178" t="str">
        <f t="shared" si="47"/>
        <v/>
      </c>
      <c r="AG81" s="178" t="str">
        <f t="shared" si="48"/>
        <v/>
      </c>
      <c r="AH81" s="178" t="str">
        <f t="shared" si="49"/>
        <v/>
      </c>
      <c r="AI81" s="178" t="str">
        <f t="shared" si="50"/>
        <v/>
      </c>
      <c r="AJ81" s="178" t="str">
        <f t="shared" si="51"/>
        <v/>
      </c>
      <c r="AK81" s="178" t="str">
        <f t="shared" si="52"/>
        <v/>
      </c>
      <c r="AL81" s="178" t="str">
        <f t="shared" si="53"/>
        <v/>
      </c>
      <c r="AM81" s="178" t="str">
        <f t="shared" si="54"/>
        <v/>
      </c>
      <c r="AN81" s="178" t="str">
        <f t="shared" si="55"/>
        <v/>
      </c>
      <c r="AO81" s="178" t="str">
        <f t="shared" si="56"/>
        <v/>
      </c>
      <c r="AP81" s="178" t="str">
        <f t="shared" si="57"/>
        <v/>
      </c>
      <c r="AQ81" s="178" t="str">
        <f t="shared" si="58"/>
        <v>X</v>
      </c>
      <c r="AR81" s="178" t="str">
        <f t="shared" si="59"/>
        <v/>
      </c>
      <c r="AS81" s="178" t="str">
        <f t="shared" si="60"/>
        <v/>
      </c>
      <c r="AT81" s="178" t="str">
        <f t="shared" si="61"/>
        <v/>
      </c>
      <c r="AU81" s="178" t="str">
        <f t="shared" si="62"/>
        <v/>
      </c>
    </row>
    <row r="82" spans="1:47" ht="30" customHeight="1">
      <c r="A82" s="131" t="str">
        <f>IF('Risk - Belirleme'!A82=""," ",'Risk - Belirleme'!A82)</f>
        <v xml:space="preserve"> </v>
      </c>
      <c r="B82" s="125" t="str">
        <f>IF('Risk - Belirleme'!D82=""," ",'Risk - Belirleme'!D82)</f>
        <v xml:space="preserve"> </v>
      </c>
      <c r="C82" s="125" t="str">
        <f>IF('Risk - Belirleme'!E82=""," ",'Risk - Belirleme'!E82)</f>
        <v xml:space="preserve"> </v>
      </c>
      <c r="D82" s="90"/>
      <c r="E82" s="92"/>
      <c r="F82" s="92"/>
      <c r="G82" s="92"/>
      <c r="H82" s="90"/>
      <c r="I82" s="91"/>
      <c r="J82" s="130"/>
      <c r="K82" s="130"/>
      <c r="L82" s="130"/>
      <c r="M82" s="130"/>
      <c r="N82" s="130" t="str">
        <f t="shared" si="63"/>
        <v/>
      </c>
      <c r="O82" s="176" t="str">
        <f t="shared" ref="O82:O99" si="64">IF(OR($K82="",$M82=""),"",   IF($N82&lt;$AJ$8,$AM$7,   IF(AND($N82&gt;$AL$7,$N82&lt;$AJ$9),$AM$8,   IF(AND($N82&gt;$AL$8,$N82&lt;$AJ$10),$AM$9,   IF($N82&gt;$AL$9,$AM$10,"")))))</f>
        <v/>
      </c>
      <c r="W82" s="178" t="str">
        <f t="shared" si="38"/>
        <v/>
      </c>
      <c r="X82" s="178" t="str">
        <f t="shared" si="39"/>
        <v/>
      </c>
      <c r="Y82" s="178" t="str">
        <f t="shared" si="40"/>
        <v/>
      </c>
      <c r="Z82" s="178" t="str">
        <f t="shared" si="41"/>
        <v/>
      </c>
      <c r="AA82" s="178" t="str">
        <f t="shared" si="42"/>
        <v/>
      </c>
      <c r="AB82" s="178" t="str">
        <f t="shared" si="43"/>
        <v/>
      </c>
      <c r="AC82" s="178" t="str">
        <f t="shared" si="44"/>
        <v/>
      </c>
      <c r="AD82" s="178" t="str">
        <f t="shared" si="45"/>
        <v/>
      </c>
      <c r="AE82" s="178" t="str">
        <f t="shared" si="46"/>
        <v/>
      </c>
      <c r="AF82" s="178" t="str">
        <f t="shared" si="47"/>
        <v/>
      </c>
      <c r="AG82" s="178" t="str">
        <f t="shared" si="48"/>
        <v/>
      </c>
      <c r="AH82" s="178" t="str">
        <f t="shared" si="49"/>
        <v/>
      </c>
      <c r="AI82" s="178" t="str">
        <f t="shared" si="50"/>
        <v/>
      </c>
      <c r="AJ82" s="178" t="str">
        <f t="shared" si="51"/>
        <v/>
      </c>
      <c r="AK82" s="178" t="str">
        <f t="shared" si="52"/>
        <v/>
      </c>
      <c r="AL82" s="178" t="str">
        <f t="shared" si="53"/>
        <v/>
      </c>
      <c r="AM82" s="178" t="str">
        <f t="shared" si="54"/>
        <v/>
      </c>
      <c r="AN82" s="178" t="str">
        <f t="shared" si="55"/>
        <v/>
      </c>
      <c r="AO82" s="178" t="str">
        <f t="shared" si="56"/>
        <v/>
      </c>
      <c r="AP82" s="178" t="str">
        <f t="shared" si="57"/>
        <v/>
      </c>
      <c r="AQ82" s="178" t="str">
        <f t="shared" si="58"/>
        <v/>
      </c>
      <c r="AR82" s="178" t="str">
        <f t="shared" si="59"/>
        <v/>
      </c>
      <c r="AS82" s="178" t="str">
        <f t="shared" si="60"/>
        <v/>
      </c>
      <c r="AT82" s="178" t="str">
        <f t="shared" si="61"/>
        <v/>
      </c>
      <c r="AU82" s="178" t="str">
        <f t="shared" si="62"/>
        <v/>
      </c>
    </row>
    <row r="83" spans="1:47" ht="30" customHeight="1">
      <c r="A83" s="131" t="str">
        <f>IF('Risk - Belirleme'!A83=""," ",'Risk - Belirleme'!A83)</f>
        <v xml:space="preserve"> </v>
      </c>
      <c r="B83" s="125" t="str">
        <f>IF('Risk - Belirleme'!D83=""," ",'Risk - Belirleme'!D83)</f>
        <v xml:space="preserve"> </v>
      </c>
      <c r="C83" s="125" t="str">
        <f>IF('Risk - Belirleme'!E83=""," ",'Risk - Belirleme'!E83)</f>
        <v xml:space="preserve"> </v>
      </c>
      <c r="D83" s="90"/>
      <c r="E83" s="92"/>
      <c r="F83" s="92"/>
      <c r="G83" s="92"/>
      <c r="H83" s="90"/>
      <c r="J83" s="130"/>
      <c r="K83" s="130"/>
      <c r="L83" s="130"/>
      <c r="M83" s="130"/>
      <c r="N83" s="130"/>
      <c r="O83" s="176"/>
      <c r="W83" s="178" t="str">
        <f t="shared" si="38"/>
        <v/>
      </c>
      <c r="X83" s="178" t="str">
        <f t="shared" si="39"/>
        <v/>
      </c>
      <c r="Y83" s="178" t="str">
        <f t="shared" si="40"/>
        <v/>
      </c>
      <c r="Z83" s="178" t="str">
        <f t="shared" si="41"/>
        <v/>
      </c>
      <c r="AA83" s="178" t="str">
        <f t="shared" si="42"/>
        <v/>
      </c>
      <c r="AB83" s="178" t="str">
        <f t="shared" si="43"/>
        <v/>
      </c>
      <c r="AC83" s="178" t="str">
        <f t="shared" si="44"/>
        <v/>
      </c>
      <c r="AD83" s="178" t="str">
        <f t="shared" si="45"/>
        <v/>
      </c>
      <c r="AE83" s="178" t="str">
        <f t="shared" si="46"/>
        <v/>
      </c>
      <c r="AF83" s="178" t="str">
        <f t="shared" si="47"/>
        <v/>
      </c>
      <c r="AG83" s="178" t="str">
        <f t="shared" si="48"/>
        <v/>
      </c>
      <c r="AH83" s="178" t="str">
        <f t="shared" si="49"/>
        <v/>
      </c>
      <c r="AI83" s="178" t="str">
        <f t="shared" si="50"/>
        <v/>
      </c>
      <c r="AJ83" s="178" t="str">
        <f t="shared" si="51"/>
        <v/>
      </c>
      <c r="AK83" s="178" t="str">
        <f t="shared" si="52"/>
        <v/>
      </c>
      <c r="AL83" s="178" t="str">
        <f t="shared" si="53"/>
        <v/>
      </c>
      <c r="AM83" s="178" t="str">
        <f t="shared" si="54"/>
        <v/>
      </c>
      <c r="AN83" s="178" t="str">
        <f t="shared" si="55"/>
        <v/>
      </c>
      <c r="AO83" s="178" t="str">
        <f t="shared" si="56"/>
        <v/>
      </c>
      <c r="AP83" s="178" t="str">
        <f t="shared" si="57"/>
        <v/>
      </c>
      <c r="AQ83" s="178" t="str">
        <f t="shared" si="58"/>
        <v/>
      </c>
      <c r="AR83" s="178" t="str">
        <f t="shared" si="59"/>
        <v/>
      </c>
      <c r="AS83" s="178" t="str">
        <f t="shared" si="60"/>
        <v/>
      </c>
      <c r="AT83" s="178" t="str">
        <f t="shared" si="61"/>
        <v/>
      </c>
      <c r="AU83" s="178" t="str">
        <f t="shared" si="62"/>
        <v/>
      </c>
    </row>
    <row r="84" spans="1:47" ht="30" customHeight="1">
      <c r="A84" s="131" t="str">
        <f>IF('Risk - Belirleme'!A84=""," ",'Risk - Belirleme'!A84)</f>
        <v xml:space="preserve"> </v>
      </c>
      <c r="B84" s="125" t="str">
        <f>IF('Risk - Belirleme'!D84=""," ",'Risk - Belirleme'!D84)</f>
        <v xml:space="preserve"> </v>
      </c>
      <c r="C84" s="125" t="str">
        <f>IF('Risk - Belirleme'!E84=""," ",'Risk - Belirleme'!E84)</f>
        <v xml:space="preserve"> </v>
      </c>
      <c r="D84" s="90"/>
      <c r="E84" s="92"/>
      <c r="F84" s="92"/>
      <c r="G84" s="92"/>
      <c r="H84" s="92"/>
      <c r="I84" s="91"/>
      <c r="J84" s="130"/>
      <c r="K84" s="130"/>
      <c r="L84" s="130"/>
      <c r="M84" s="130"/>
      <c r="N84" s="130"/>
      <c r="O84" s="176"/>
      <c r="W84" s="178" t="str">
        <f t="shared" si="38"/>
        <v/>
      </c>
      <c r="X84" s="178" t="str">
        <f t="shared" si="39"/>
        <v/>
      </c>
      <c r="Y84" s="178" t="str">
        <f t="shared" si="40"/>
        <v/>
      </c>
      <c r="Z84" s="178" t="str">
        <f t="shared" si="41"/>
        <v/>
      </c>
      <c r="AA84" s="178" t="str">
        <f t="shared" si="42"/>
        <v/>
      </c>
      <c r="AB84" s="178" t="str">
        <f t="shared" si="43"/>
        <v/>
      </c>
      <c r="AC84" s="178" t="str">
        <f t="shared" si="44"/>
        <v/>
      </c>
      <c r="AD84" s="178" t="str">
        <f t="shared" si="45"/>
        <v/>
      </c>
      <c r="AE84" s="178" t="str">
        <f t="shared" si="46"/>
        <v/>
      </c>
      <c r="AF84" s="178" t="str">
        <f t="shared" si="47"/>
        <v/>
      </c>
      <c r="AG84" s="178" t="str">
        <f t="shared" si="48"/>
        <v/>
      </c>
      <c r="AH84" s="178" t="str">
        <f t="shared" si="49"/>
        <v/>
      </c>
      <c r="AI84" s="178" t="str">
        <f t="shared" si="50"/>
        <v/>
      </c>
      <c r="AJ84" s="178" t="str">
        <f t="shared" si="51"/>
        <v/>
      </c>
      <c r="AK84" s="178" t="str">
        <f t="shared" si="52"/>
        <v/>
      </c>
      <c r="AL84" s="178" t="str">
        <f t="shared" si="53"/>
        <v/>
      </c>
      <c r="AM84" s="178" t="str">
        <f t="shared" si="54"/>
        <v/>
      </c>
      <c r="AN84" s="178" t="str">
        <f t="shared" si="55"/>
        <v/>
      </c>
      <c r="AO84" s="178" t="str">
        <f t="shared" si="56"/>
        <v/>
      </c>
      <c r="AP84" s="178" t="str">
        <f t="shared" si="57"/>
        <v/>
      </c>
      <c r="AQ84" s="178" t="str">
        <f t="shared" si="58"/>
        <v/>
      </c>
      <c r="AR84" s="178" t="str">
        <f t="shared" si="59"/>
        <v/>
      </c>
      <c r="AS84" s="178" t="str">
        <f t="shared" si="60"/>
        <v/>
      </c>
      <c r="AT84" s="178" t="str">
        <f t="shared" si="61"/>
        <v/>
      </c>
      <c r="AU84" s="178" t="str">
        <f t="shared" si="62"/>
        <v/>
      </c>
    </row>
    <row r="85" spans="1:47" ht="30" customHeight="1">
      <c r="A85" s="131" t="str">
        <f>IF('Risk - Belirleme'!A85=""," ",'Risk - Belirleme'!A85)</f>
        <v xml:space="preserve"> </v>
      </c>
      <c r="B85" s="125" t="str">
        <f>IF('Risk - Belirleme'!D85=""," ",'Risk - Belirleme'!D85)</f>
        <v xml:space="preserve"> </v>
      </c>
      <c r="C85" s="125" t="str">
        <f>IF('Risk - Belirleme'!E85=""," ",'Risk - Belirleme'!E85)</f>
        <v xml:space="preserve"> </v>
      </c>
      <c r="D85" s="90"/>
      <c r="E85" s="92"/>
      <c r="F85" s="92"/>
      <c r="G85" s="92"/>
      <c r="H85" s="90"/>
      <c r="I85" s="197"/>
      <c r="J85" s="130"/>
      <c r="K85" s="130"/>
      <c r="L85" s="130"/>
      <c r="M85" s="130"/>
      <c r="N85" s="130"/>
      <c r="O85" s="176"/>
      <c r="W85" s="178" t="str">
        <f t="shared" si="38"/>
        <v/>
      </c>
      <c r="X85" s="178" t="str">
        <f t="shared" si="39"/>
        <v/>
      </c>
      <c r="Y85" s="178" t="str">
        <f t="shared" si="40"/>
        <v/>
      </c>
      <c r="Z85" s="178" t="str">
        <f t="shared" si="41"/>
        <v/>
      </c>
      <c r="AA85" s="178" t="str">
        <f t="shared" si="42"/>
        <v/>
      </c>
      <c r="AB85" s="178" t="str">
        <f t="shared" si="43"/>
        <v/>
      </c>
      <c r="AC85" s="178" t="str">
        <f t="shared" si="44"/>
        <v/>
      </c>
      <c r="AD85" s="178" t="str">
        <f t="shared" si="45"/>
        <v/>
      </c>
      <c r="AE85" s="178" t="str">
        <f t="shared" si="46"/>
        <v/>
      </c>
      <c r="AF85" s="178" t="str">
        <f t="shared" si="47"/>
        <v/>
      </c>
      <c r="AG85" s="178" t="str">
        <f t="shared" si="48"/>
        <v/>
      </c>
      <c r="AH85" s="178" t="str">
        <f t="shared" si="49"/>
        <v/>
      </c>
      <c r="AI85" s="178" t="str">
        <f t="shared" si="50"/>
        <v/>
      </c>
      <c r="AJ85" s="178" t="str">
        <f t="shared" si="51"/>
        <v/>
      </c>
      <c r="AK85" s="178" t="str">
        <f t="shared" si="52"/>
        <v/>
      </c>
      <c r="AL85" s="178" t="str">
        <f t="shared" si="53"/>
        <v/>
      </c>
      <c r="AM85" s="178" t="str">
        <f t="shared" si="54"/>
        <v/>
      </c>
      <c r="AN85" s="178" t="str">
        <f t="shared" si="55"/>
        <v/>
      </c>
      <c r="AO85" s="178" t="str">
        <f t="shared" si="56"/>
        <v/>
      </c>
      <c r="AP85" s="178" t="str">
        <f t="shared" si="57"/>
        <v/>
      </c>
      <c r="AQ85" s="178" t="str">
        <f t="shared" si="58"/>
        <v/>
      </c>
      <c r="AR85" s="178" t="str">
        <f t="shared" si="59"/>
        <v/>
      </c>
      <c r="AS85" s="178" t="str">
        <f t="shared" si="60"/>
        <v/>
      </c>
      <c r="AT85" s="178" t="str">
        <f t="shared" si="61"/>
        <v/>
      </c>
      <c r="AU85" s="178" t="str">
        <f t="shared" si="62"/>
        <v/>
      </c>
    </row>
    <row r="86" spans="1:47" ht="30" customHeight="1">
      <c r="A86" s="131" t="str">
        <f>IF('Risk - Belirleme'!A86=""," ",'Risk - Belirleme'!A86)</f>
        <v xml:space="preserve"> </v>
      </c>
      <c r="B86" s="125" t="str">
        <f>IF('Risk - Belirleme'!D86=""," ",'Risk - Belirleme'!D86)</f>
        <v xml:space="preserve"> </v>
      </c>
      <c r="C86" s="125" t="str">
        <f>IF('Risk - Belirleme'!E86=""," ",'Risk - Belirleme'!E86)</f>
        <v xml:space="preserve"> </v>
      </c>
      <c r="D86" s="90"/>
      <c r="E86" s="92"/>
      <c r="F86" s="92"/>
      <c r="G86" s="92"/>
      <c r="H86" s="90"/>
      <c r="I86" s="91"/>
      <c r="J86" s="130"/>
      <c r="K86" s="130"/>
      <c r="L86" s="130"/>
      <c r="M86" s="130"/>
      <c r="N86" s="130"/>
      <c r="O86" s="176"/>
      <c r="W86" s="178" t="str">
        <f t="shared" si="38"/>
        <v/>
      </c>
      <c r="X86" s="178" t="str">
        <f t="shared" si="39"/>
        <v/>
      </c>
      <c r="Y86" s="178" t="str">
        <f t="shared" si="40"/>
        <v/>
      </c>
      <c r="Z86" s="178" t="str">
        <f t="shared" si="41"/>
        <v/>
      </c>
      <c r="AA86" s="178" t="str">
        <f t="shared" si="42"/>
        <v/>
      </c>
      <c r="AB86" s="178" t="str">
        <f t="shared" si="43"/>
        <v/>
      </c>
      <c r="AC86" s="178" t="str">
        <f t="shared" si="44"/>
        <v/>
      </c>
      <c r="AD86" s="178" t="str">
        <f t="shared" si="45"/>
        <v/>
      </c>
      <c r="AE86" s="178" t="str">
        <f t="shared" si="46"/>
        <v/>
      </c>
      <c r="AF86" s="178" t="str">
        <f t="shared" si="47"/>
        <v/>
      </c>
      <c r="AG86" s="178" t="str">
        <f t="shared" si="48"/>
        <v/>
      </c>
      <c r="AH86" s="178" t="str">
        <f t="shared" si="49"/>
        <v/>
      </c>
      <c r="AI86" s="178" t="str">
        <f t="shared" si="50"/>
        <v/>
      </c>
      <c r="AJ86" s="178" t="str">
        <f t="shared" si="51"/>
        <v/>
      </c>
      <c r="AK86" s="178" t="str">
        <f t="shared" si="52"/>
        <v/>
      </c>
      <c r="AL86" s="178" t="str">
        <f t="shared" si="53"/>
        <v/>
      </c>
      <c r="AM86" s="178" t="str">
        <f t="shared" si="54"/>
        <v/>
      </c>
      <c r="AN86" s="178" t="str">
        <f t="shared" si="55"/>
        <v/>
      </c>
      <c r="AO86" s="178" t="str">
        <f t="shared" si="56"/>
        <v/>
      </c>
      <c r="AP86" s="178" t="str">
        <f t="shared" si="57"/>
        <v/>
      </c>
      <c r="AQ86" s="178" t="str">
        <f t="shared" si="58"/>
        <v/>
      </c>
      <c r="AR86" s="178" t="str">
        <f t="shared" si="59"/>
        <v/>
      </c>
      <c r="AS86" s="178" t="str">
        <f t="shared" si="60"/>
        <v/>
      </c>
      <c r="AT86" s="178" t="str">
        <f t="shared" si="61"/>
        <v/>
      </c>
      <c r="AU86" s="178" t="str">
        <f t="shared" si="62"/>
        <v/>
      </c>
    </row>
    <row r="87" spans="1:47" ht="30" customHeight="1">
      <c r="A87" s="131" t="str">
        <f>IF('Risk - Belirleme'!A87=""," ",'Risk - Belirleme'!A87)</f>
        <v xml:space="preserve"> </v>
      </c>
      <c r="B87" s="125" t="str">
        <f>IF('Risk - Belirleme'!D87=""," ",'Risk - Belirleme'!D87)</f>
        <v xml:space="preserve"> </v>
      </c>
      <c r="C87" s="125" t="str">
        <f>IF('Risk - Belirleme'!E87=""," ",'Risk - Belirleme'!E87)</f>
        <v xml:space="preserve"> </v>
      </c>
      <c r="D87" s="90"/>
      <c r="E87" s="92"/>
      <c r="F87" s="92"/>
      <c r="G87" s="92"/>
      <c r="H87" s="90"/>
      <c r="I87" s="91"/>
      <c r="J87" s="130"/>
      <c r="K87" s="130"/>
      <c r="L87" s="130"/>
      <c r="M87" s="130"/>
      <c r="N87" s="130"/>
      <c r="O87" s="176"/>
      <c r="W87" s="178" t="str">
        <f t="shared" si="38"/>
        <v/>
      </c>
      <c r="X87" s="178" t="str">
        <f t="shared" si="39"/>
        <v/>
      </c>
      <c r="Y87" s="178" t="str">
        <f t="shared" si="40"/>
        <v/>
      </c>
      <c r="Z87" s="178" t="str">
        <f t="shared" si="41"/>
        <v/>
      </c>
      <c r="AA87" s="178" t="str">
        <f t="shared" si="42"/>
        <v/>
      </c>
      <c r="AB87" s="178" t="str">
        <f t="shared" si="43"/>
        <v/>
      </c>
      <c r="AC87" s="178" t="str">
        <f t="shared" si="44"/>
        <v/>
      </c>
      <c r="AD87" s="178" t="str">
        <f t="shared" si="45"/>
        <v/>
      </c>
      <c r="AE87" s="178" t="str">
        <f t="shared" si="46"/>
        <v/>
      </c>
      <c r="AF87" s="178" t="str">
        <f t="shared" si="47"/>
        <v/>
      </c>
      <c r="AG87" s="178" t="str">
        <f t="shared" si="48"/>
        <v/>
      </c>
      <c r="AH87" s="178" t="str">
        <f t="shared" si="49"/>
        <v/>
      </c>
      <c r="AI87" s="178" t="str">
        <f t="shared" si="50"/>
        <v/>
      </c>
      <c r="AJ87" s="178" t="str">
        <f t="shared" si="51"/>
        <v/>
      </c>
      <c r="AK87" s="178" t="str">
        <f t="shared" si="52"/>
        <v/>
      </c>
      <c r="AL87" s="178" t="str">
        <f t="shared" si="53"/>
        <v/>
      </c>
      <c r="AM87" s="178" t="str">
        <f t="shared" si="54"/>
        <v/>
      </c>
      <c r="AN87" s="178" t="str">
        <f t="shared" si="55"/>
        <v/>
      </c>
      <c r="AO87" s="178" t="str">
        <f t="shared" si="56"/>
        <v/>
      </c>
      <c r="AP87" s="178" t="str">
        <f t="shared" si="57"/>
        <v/>
      </c>
      <c r="AQ87" s="178" t="str">
        <f t="shared" si="58"/>
        <v/>
      </c>
      <c r="AR87" s="178" t="str">
        <f t="shared" si="59"/>
        <v/>
      </c>
      <c r="AS87" s="178" t="str">
        <f t="shared" si="60"/>
        <v/>
      </c>
      <c r="AT87" s="178" t="str">
        <f t="shared" si="61"/>
        <v/>
      </c>
      <c r="AU87" s="178" t="str">
        <f t="shared" si="62"/>
        <v/>
      </c>
    </row>
    <row r="88" spans="1:47" ht="30" customHeight="1">
      <c r="A88" s="131" t="str">
        <f>IF('Risk - Belirleme'!A88=""," ",'Risk - Belirleme'!A88)</f>
        <v xml:space="preserve"> </v>
      </c>
      <c r="B88" s="125" t="str">
        <f>IF('Risk - Belirleme'!D88=""," ",'Risk - Belirleme'!D88)</f>
        <v xml:space="preserve"> </v>
      </c>
      <c r="C88" s="125" t="str">
        <f>IF('Risk - Belirleme'!E88=""," ",'Risk - Belirleme'!E88)</f>
        <v xml:space="preserve"> </v>
      </c>
      <c r="D88" s="90"/>
      <c r="E88" s="92"/>
      <c r="F88" s="92"/>
      <c r="G88" s="92"/>
      <c r="H88" s="90"/>
      <c r="I88" s="91"/>
      <c r="J88" s="130"/>
      <c r="K88" s="130"/>
      <c r="L88" s="130"/>
      <c r="M88" s="130"/>
      <c r="N88" s="130"/>
      <c r="O88" s="176"/>
      <c r="W88" s="178" t="str">
        <f t="shared" si="38"/>
        <v/>
      </c>
      <c r="X88" s="178" t="str">
        <f t="shared" si="39"/>
        <v/>
      </c>
      <c r="Y88" s="178" t="str">
        <f t="shared" si="40"/>
        <v/>
      </c>
      <c r="Z88" s="178" t="str">
        <f t="shared" si="41"/>
        <v/>
      </c>
      <c r="AA88" s="178" t="str">
        <f t="shared" si="42"/>
        <v/>
      </c>
      <c r="AB88" s="178" t="str">
        <f t="shared" si="43"/>
        <v/>
      </c>
      <c r="AC88" s="178" t="str">
        <f t="shared" si="44"/>
        <v/>
      </c>
      <c r="AD88" s="178" t="str">
        <f t="shared" si="45"/>
        <v/>
      </c>
      <c r="AE88" s="178" t="str">
        <f t="shared" si="46"/>
        <v/>
      </c>
      <c r="AF88" s="178" t="str">
        <f t="shared" si="47"/>
        <v/>
      </c>
      <c r="AG88" s="178" t="str">
        <f t="shared" si="48"/>
        <v/>
      </c>
      <c r="AH88" s="178" t="str">
        <f t="shared" si="49"/>
        <v/>
      </c>
      <c r="AI88" s="178" t="str">
        <f t="shared" si="50"/>
        <v/>
      </c>
      <c r="AJ88" s="178" t="str">
        <f t="shared" si="51"/>
        <v/>
      </c>
      <c r="AK88" s="178" t="str">
        <f t="shared" si="52"/>
        <v/>
      </c>
      <c r="AL88" s="178" t="str">
        <f t="shared" si="53"/>
        <v/>
      </c>
      <c r="AM88" s="178" t="str">
        <f t="shared" si="54"/>
        <v/>
      </c>
      <c r="AN88" s="178" t="str">
        <f t="shared" si="55"/>
        <v/>
      </c>
      <c r="AO88" s="178" t="str">
        <f t="shared" si="56"/>
        <v/>
      </c>
      <c r="AP88" s="178" t="str">
        <f t="shared" si="57"/>
        <v/>
      </c>
      <c r="AQ88" s="178" t="str">
        <f t="shared" si="58"/>
        <v/>
      </c>
      <c r="AR88" s="178" t="str">
        <f t="shared" si="59"/>
        <v/>
      </c>
      <c r="AS88" s="178" t="str">
        <f t="shared" si="60"/>
        <v/>
      </c>
      <c r="AT88" s="178" t="str">
        <f t="shared" si="61"/>
        <v/>
      </c>
      <c r="AU88" s="178" t="str">
        <f t="shared" si="62"/>
        <v/>
      </c>
    </row>
    <row r="89" spans="1:47" ht="30" customHeight="1">
      <c r="A89" s="131" t="str">
        <f>IF('Risk - Belirleme'!A89=""," ",'Risk - Belirleme'!A89)</f>
        <v xml:space="preserve"> </v>
      </c>
      <c r="B89" s="125" t="str">
        <f>IF('Risk - Belirleme'!D89=""," ",'Risk - Belirleme'!D89)</f>
        <v xml:space="preserve"> </v>
      </c>
      <c r="C89" s="125" t="str">
        <f>IF('Risk - Belirleme'!E89=""," ",'Risk - Belirleme'!E89)</f>
        <v xml:space="preserve"> </v>
      </c>
      <c r="D89" s="90"/>
      <c r="E89" s="92"/>
      <c r="F89" s="92"/>
      <c r="G89" s="92"/>
      <c r="H89" s="90"/>
      <c r="I89" s="91"/>
      <c r="J89" s="130"/>
      <c r="K89" s="130"/>
      <c r="L89" s="130"/>
      <c r="M89" s="130"/>
      <c r="N89" s="130"/>
      <c r="O89" s="176"/>
      <c r="W89" s="178" t="str">
        <f t="shared" si="38"/>
        <v/>
      </c>
      <c r="X89" s="178" t="str">
        <f t="shared" si="39"/>
        <v/>
      </c>
      <c r="Y89" s="178" t="str">
        <f t="shared" si="40"/>
        <v/>
      </c>
      <c r="Z89" s="178" t="str">
        <f t="shared" si="41"/>
        <v/>
      </c>
      <c r="AA89" s="178" t="str">
        <f t="shared" si="42"/>
        <v/>
      </c>
      <c r="AB89" s="178" t="str">
        <f t="shared" si="43"/>
        <v/>
      </c>
      <c r="AC89" s="178" t="str">
        <f t="shared" si="44"/>
        <v/>
      </c>
      <c r="AD89" s="178" t="str">
        <f t="shared" si="45"/>
        <v/>
      </c>
      <c r="AE89" s="178" t="str">
        <f t="shared" si="46"/>
        <v/>
      </c>
      <c r="AF89" s="178" t="str">
        <f t="shared" si="47"/>
        <v/>
      </c>
      <c r="AG89" s="178" t="str">
        <f t="shared" si="48"/>
        <v/>
      </c>
      <c r="AH89" s="178" t="str">
        <f t="shared" si="49"/>
        <v/>
      </c>
      <c r="AI89" s="178" t="str">
        <f t="shared" si="50"/>
        <v/>
      </c>
      <c r="AJ89" s="178" t="str">
        <f t="shared" si="51"/>
        <v/>
      </c>
      <c r="AK89" s="178" t="str">
        <f t="shared" si="52"/>
        <v/>
      </c>
      <c r="AL89" s="178" t="str">
        <f t="shared" si="53"/>
        <v/>
      </c>
      <c r="AM89" s="178" t="str">
        <f t="shared" si="54"/>
        <v/>
      </c>
      <c r="AN89" s="178" t="str">
        <f t="shared" si="55"/>
        <v/>
      </c>
      <c r="AO89" s="178" t="str">
        <f t="shared" si="56"/>
        <v/>
      </c>
      <c r="AP89" s="178" t="str">
        <f t="shared" si="57"/>
        <v/>
      </c>
      <c r="AQ89" s="178" t="str">
        <f t="shared" si="58"/>
        <v/>
      </c>
      <c r="AR89" s="178" t="str">
        <f t="shared" si="59"/>
        <v/>
      </c>
      <c r="AS89" s="178" t="str">
        <f t="shared" si="60"/>
        <v/>
      </c>
      <c r="AT89" s="178" t="str">
        <f t="shared" si="61"/>
        <v/>
      </c>
      <c r="AU89" s="178" t="str">
        <f t="shared" si="62"/>
        <v/>
      </c>
    </row>
    <row r="90" spans="1:47" ht="30" customHeight="1">
      <c r="A90" s="131" t="str">
        <f>IF('Risk - Belirleme'!A90=""," ",'Risk - Belirleme'!A90)</f>
        <v xml:space="preserve"> </v>
      </c>
      <c r="B90" s="125" t="str">
        <f>IF('Risk - Belirleme'!D90=""," ",'Risk - Belirleme'!D90)</f>
        <v xml:space="preserve"> </v>
      </c>
      <c r="C90" s="125" t="str">
        <f>IF('Risk - Belirleme'!E90=""," ",'Risk - Belirleme'!E90)</f>
        <v xml:space="preserve"> </v>
      </c>
      <c r="D90" s="90"/>
      <c r="E90" s="92"/>
      <c r="F90" s="92"/>
      <c r="G90" s="92"/>
      <c r="H90" s="90"/>
      <c r="I90" s="91"/>
      <c r="J90" s="130"/>
      <c r="K90" s="130"/>
      <c r="L90" s="130"/>
      <c r="M90" s="130"/>
      <c r="N90" s="130"/>
      <c r="O90" s="176"/>
      <c r="W90" s="178" t="str">
        <f t="shared" si="38"/>
        <v/>
      </c>
      <c r="X90" s="178" t="str">
        <f t="shared" si="39"/>
        <v/>
      </c>
      <c r="Y90" s="178" t="str">
        <f t="shared" si="40"/>
        <v/>
      </c>
      <c r="Z90" s="178" t="str">
        <f t="shared" si="41"/>
        <v/>
      </c>
      <c r="AA90" s="178" t="str">
        <f t="shared" si="42"/>
        <v/>
      </c>
      <c r="AB90" s="178" t="str">
        <f t="shared" si="43"/>
        <v/>
      </c>
      <c r="AC90" s="178" t="str">
        <f t="shared" si="44"/>
        <v/>
      </c>
      <c r="AD90" s="178" t="str">
        <f t="shared" si="45"/>
        <v/>
      </c>
      <c r="AE90" s="178" t="str">
        <f t="shared" si="46"/>
        <v/>
      </c>
      <c r="AF90" s="178" t="str">
        <f t="shared" si="47"/>
        <v/>
      </c>
      <c r="AG90" s="178" t="str">
        <f t="shared" si="48"/>
        <v/>
      </c>
      <c r="AH90" s="178" t="str">
        <f t="shared" si="49"/>
        <v/>
      </c>
      <c r="AI90" s="178" t="str">
        <f t="shared" si="50"/>
        <v/>
      </c>
      <c r="AJ90" s="178" t="str">
        <f t="shared" si="51"/>
        <v/>
      </c>
      <c r="AK90" s="178" t="str">
        <f t="shared" si="52"/>
        <v/>
      </c>
      <c r="AL90" s="178" t="str">
        <f t="shared" si="53"/>
        <v/>
      </c>
      <c r="AM90" s="178" t="str">
        <f t="shared" si="54"/>
        <v/>
      </c>
      <c r="AN90" s="178" t="str">
        <f t="shared" si="55"/>
        <v/>
      </c>
      <c r="AO90" s="178" t="str">
        <f t="shared" si="56"/>
        <v/>
      </c>
      <c r="AP90" s="178" t="str">
        <f t="shared" si="57"/>
        <v/>
      </c>
      <c r="AQ90" s="178" t="str">
        <f t="shared" si="58"/>
        <v/>
      </c>
      <c r="AR90" s="178" t="str">
        <f t="shared" si="59"/>
        <v/>
      </c>
      <c r="AS90" s="178" t="str">
        <f t="shared" si="60"/>
        <v/>
      </c>
      <c r="AT90" s="178" t="str">
        <f t="shared" si="61"/>
        <v/>
      </c>
      <c r="AU90" s="178" t="str">
        <f t="shared" si="62"/>
        <v/>
      </c>
    </row>
    <row r="91" spans="1:47" ht="30" customHeight="1">
      <c r="A91" s="131" t="str">
        <f>IF('Risk - Belirleme'!A91=""," ",'Risk - Belirleme'!A91)</f>
        <v xml:space="preserve"> </v>
      </c>
      <c r="B91" s="125" t="str">
        <f>IF('Risk - Belirleme'!D91=""," ",'Risk - Belirleme'!D91)</f>
        <v xml:space="preserve"> </v>
      </c>
      <c r="C91" s="125" t="str">
        <f>IF('Risk - Belirleme'!E91=""," ",'Risk - Belirleme'!E91)</f>
        <v xml:space="preserve"> </v>
      </c>
      <c r="D91" s="90"/>
      <c r="E91" s="92"/>
      <c r="F91" s="92"/>
      <c r="G91" s="92"/>
      <c r="H91" s="90"/>
      <c r="I91" s="91"/>
      <c r="J91" s="130"/>
      <c r="K91" s="130"/>
      <c r="L91" s="130"/>
      <c r="M91" s="130"/>
      <c r="N91" s="130"/>
      <c r="O91" s="176"/>
      <c r="W91" s="178" t="str">
        <f t="shared" si="38"/>
        <v/>
      </c>
      <c r="X91" s="178" t="str">
        <f t="shared" si="39"/>
        <v/>
      </c>
      <c r="Y91" s="178" t="str">
        <f t="shared" si="40"/>
        <v/>
      </c>
      <c r="Z91" s="178" t="str">
        <f t="shared" si="41"/>
        <v/>
      </c>
      <c r="AA91" s="178" t="str">
        <f t="shared" si="42"/>
        <v/>
      </c>
      <c r="AB91" s="178" t="str">
        <f t="shared" si="43"/>
        <v/>
      </c>
      <c r="AC91" s="178" t="str">
        <f t="shared" si="44"/>
        <v/>
      </c>
      <c r="AD91" s="178" t="str">
        <f t="shared" si="45"/>
        <v/>
      </c>
      <c r="AE91" s="178" t="str">
        <f t="shared" si="46"/>
        <v/>
      </c>
      <c r="AF91" s="178" t="str">
        <f t="shared" si="47"/>
        <v/>
      </c>
      <c r="AG91" s="178" t="str">
        <f t="shared" si="48"/>
        <v/>
      </c>
      <c r="AH91" s="178" t="str">
        <f t="shared" si="49"/>
        <v/>
      </c>
      <c r="AI91" s="178" t="str">
        <f t="shared" si="50"/>
        <v/>
      </c>
      <c r="AJ91" s="178" t="str">
        <f t="shared" si="51"/>
        <v/>
      </c>
      <c r="AK91" s="178" t="str">
        <f t="shared" si="52"/>
        <v/>
      </c>
      <c r="AL91" s="178" t="str">
        <f t="shared" si="53"/>
        <v/>
      </c>
      <c r="AM91" s="178" t="str">
        <f t="shared" si="54"/>
        <v/>
      </c>
      <c r="AN91" s="178" t="str">
        <f t="shared" si="55"/>
        <v/>
      </c>
      <c r="AO91" s="178" t="str">
        <f t="shared" si="56"/>
        <v/>
      </c>
      <c r="AP91" s="178" t="str">
        <f t="shared" si="57"/>
        <v/>
      </c>
      <c r="AQ91" s="178" t="str">
        <f t="shared" si="58"/>
        <v/>
      </c>
      <c r="AR91" s="178" t="str">
        <f t="shared" si="59"/>
        <v/>
      </c>
      <c r="AS91" s="178" t="str">
        <f t="shared" si="60"/>
        <v/>
      </c>
      <c r="AT91" s="178" t="str">
        <f t="shared" si="61"/>
        <v/>
      </c>
      <c r="AU91" s="178" t="str">
        <f t="shared" si="62"/>
        <v/>
      </c>
    </row>
    <row r="92" spans="1:47" ht="30" customHeight="1">
      <c r="A92" s="131" t="str">
        <f>IF('Risk - Belirleme'!A92=""," ",'Risk - Belirleme'!A92)</f>
        <v xml:space="preserve"> </v>
      </c>
      <c r="B92" s="125" t="str">
        <f>IF('Risk - Belirleme'!D92=""," ",'Risk - Belirleme'!D92)</f>
        <v xml:space="preserve"> </v>
      </c>
      <c r="C92" s="125" t="str">
        <f>IF('Risk - Belirleme'!E92=""," ",'Risk - Belirleme'!E92)</f>
        <v xml:space="preserve"> </v>
      </c>
      <c r="D92" s="90"/>
      <c r="E92" s="92"/>
      <c r="F92" s="92"/>
      <c r="G92" s="92"/>
      <c r="H92" s="90"/>
      <c r="I92" s="91"/>
      <c r="J92" s="130" t="str">
        <f t="shared" ref="J92:J99" si="65">IF(K92="","",(IF(K92=$K$7,$J$7,(IF(K92=$K$8,$J$8,(IF(K92=$K$9,$J$9,(IF(K92=$K$10,$J$10,(IF(K92=$K$11,$J$11," ")))))))))))</f>
        <v/>
      </c>
      <c r="K92" s="130"/>
      <c r="L92" s="130" t="str">
        <f t="shared" ref="L92:L99" si="66">IF(M92="","",(IF(M92=$M$7,$L$7,(IF(M92=$M$8,$L$8,(IF(M92=$M$9,$L$9,(IF(M92=$M$10,$L$10,(IF(M92=$M$11,$L$11," ")))))))))))</f>
        <v/>
      </c>
      <c r="M92" s="130"/>
      <c r="N92" s="130" t="str">
        <f t="shared" si="63"/>
        <v/>
      </c>
      <c r="O92" s="176" t="str">
        <f t="shared" si="64"/>
        <v/>
      </c>
      <c r="W92" s="178" t="str">
        <f t="shared" si="38"/>
        <v/>
      </c>
      <c r="X92" s="178" t="str">
        <f t="shared" si="39"/>
        <v/>
      </c>
      <c r="Y92" s="178" t="str">
        <f t="shared" si="40"/>
        <v/>
      </c>
      <c r="Z92" s="178" t="str">
        <f t="shared" si="41"/>
        <v/>
      </c>
      <c r="AA92" s="178" t="str">
        <f t="shared" si="42"/>
        <v/>
      </c>
      <c r="AB92" s="178" t="str">
        <f t="shared" si="43"/>
        <v/>
      </c>
      <c r="AC92" s="178" t="str">
        <f t="shared" si="44"/>
        <v/>
      </c>
      <c r="AD92" s="178" t="str">
        <f t="shared" si="45"/>
        <v/>
      </c>
      <c r="AE92" s="178" t="str">
        <f t="shared" si="46"/>
        <v/>
      </c>
      <c r="AF92" s="178" t="str">
        <f t="shared" si="47"/>
        <v/>
      </c>
      <c r="AG92" s="178" t="str">
        <f t="shared" si="48"/>
        <v/>
      </c>
      <c r="AH92" s="178" t="str">
        <f t="shared" si="49"/>
        <v/>
      </c>
      <c r="AI92" s="178" t="str">
        <f t="shared" si="50"/>
        <v/>
      </c>
      <c r="AJ92" s="178" t="str">
        <f t="shared" si="51"/>
        <v/>
      </c>
      <c r="AK92" s="178" t="str">
        <f t="shared" si="52"/>
        <v/>
      </c>
      <c r="AL92" s="178" t="str">
        <f t="shared" si="53"/>
        <v/>
      </c>
      <c r="AM92" s="178" t="str">
        <f t="shared" si="54"/>
        <v/>
      </c>
      <c r="AN92" s="178" t="str">
        <f t="shared" si="55"/>
        <v/>
      </c>
      <c r="AO92" s="178" t="str">
        <f t="shared" si="56"/>
        <v/>
      </c>
      <c r="AP92" s="178" t="str">
        <f t="shared" si="57"/>
        <v/>
      </c>
      <c r="AQ92" s="178" t="str">
        <f t="shared" si="58"/>
        <v/>
      </c>
      <c r="AR92" s="178" t="str">
        <f t="shared" si="59"/>
        <v/>
      </c>
      <c r="AS92" s="178" t="str">
        <f t="shared" si="60"/>
        <v/>
      </c>
      <c r="AT92" s="178" t="str">
        <f t="shared" si="61"/>
        <v/>
      </c>
      <c r="AU92" s="178" t="str">
        <f t="shared" si="62"/>
        <v/>
      </c>
    </row>
    <row r="93" spans="1:47" ht="30" customHeight="1">
      <c r="A93" s="131" t="str">
        <f>IF('Risk - Belirleme'!A93=""," ",'Risk - Belirleme'!A93)</f>
        <v xml:space="preserve"> </v>
      </c>
      <c r="B93" s="125" t="str">
        <f>IF('Risk - Belirleme'!D93=""," ",'Risk - Belirleme'!D93)</f>
        <v xml:space="preserve"> </v>
      </c>
      <c r="C93" s="125" t="str">
        <f>IF('Risk - Belirleme'!E93=""," ",'Risk - Belirleme'!E93)</f>
        <v xml:space="preserve"> </v>
      </c>
      <c r="D93" s="90"/>
      <c r="E93" s="92"/>
      <c r="F93" s="92"/>
      <c r="G93" s="92"/>
      <c r="H93" s="90"/>
      <c r="I93" s="91"/>
      <c r="J93" s="130" t="str">
        <f t="shared" si="65"/>
        <v/>
      </c>
      <c r="K93" s="130"/>
      <c r="L93" s="130" t="str">
        <f t="shared" si="66"/>
        <v/>
      </c>
      <c r="M93" s="130"/>
      <c r="N93" s="130" t="str">
        <f t="shared" si="63"/>
        <v/>
      </c>
      <c r="O93" s="176" t="str">
        <f t="shared" si="64"/>
        <v/>
      </c>
      <c r="W93" s="178" t="str">
        <f t="shared" si="38"/>
        <v/>
      </c>
      <c r="X93" s="178" t="str">
        <f t="shared" si="39"/>
        <v/>
      </c>
      <c r="Y93" s="178" t="str">
        <f t="shared" si="40"/>
        <v/>
      </c>
      <c r="Z93" s="178" t="str">
        <f t="shared" si="41"/>
        <v/>
      </c>
      <c r="AA93" s="178" t="str">
        <f t="shared" si="42"/>
        <v/>
      </c>
      <c r="AB93" s="178" t="str">
        <f t="shared" si="43"/>
        <v/>
      </c>
      <c r="AC93" s="178" t="str">
        <f t="shared" si="44"/>
        <v/>
      </c>
      <c r="AD93" s="178" t="str">
        <f t="shared" si="45"/>
        <v/>
      </c>
      <c r="AE93" s="178" t="str">
        <f t="shared" si="46"/>
        <v/>
      </c>
      <c r="AF93" s="178" t="str">
        <f t="shared" si="47"/>
        <v/>
      </c>
      <c r="AG93" s="178" t="str">
        <f t="shared" si="48"/>
        <v/>
      </c>
      <c r="AH93" s="178" t="str">
        <f t="shared" si="49"/>
        <v/>
      </c>
      <c r="AI93" s="178" t="str">
        <f t="shared" si="50"/>
        <v/>
      </c>
      <c r="AJ93" s="178" t="str">
        <f t="shared" si="51"/>
        <v/>
      </c>
      <c r="AK93" s="178" t="str">
        <f t="shared" si="52"/>
        <v/>
      </c>
      <c r="AL93" s="178" t="str">
        <f t="shared" si="53"/>
        <v/>
      </c>
      <c r="AM93" s="178" t="str">
        <f t="shared" si="54"/>
        <v/>
      </c>
      <c r="AN93" s="178" t="str">
        <f t="shared" si="55"/>
        <v/>
      </c>
      <c r="AO93" s="178" t="str">
        <f t="shared" si="56"/>
        <v/>
      </c>
      <c r="AP93" s="178" t="str">
        <f t="shared" si="57"/>
        <v/>
      </c>
      <c r="AQ93" s="178" t="str">
        <f t="shared" si="58"/>
        <v/>
      </c>
      <c r="AR93" s="178" t="str">
        <f t="shared" si="59"/>
        <v/>
      </c>
      <c r="AS93" s="178" t="str">
        <f t="shared" si="60"/>
        <v/>
      </c>
      <c r="AT93" s="178" t="str">
        <f t="shared" si="61"/>
        <v/>
      </c>
      <c r="AU93" s="178" t="str">
        <f t="shared" si="62"/>
        <v/>
      </c>
    </row>
    <row r="94" spans="1:47" ht="30" customHeight="1">
      <c r="A94" s="131" t="str">
        <f>IF('Risk - Belirleme'!A94=""," ",'Risk - Belirleme'!A94)</f>
        <v xml:space="preserve"> </v>
      </c>
      <c r="B94" s="125" t="str">
        <f>IF('Risk - Belirleme'!D94=""," ",'Risk - Belirleme'!D94)</f>
        <v xml:space="preserve"> </v>
      </c>
      <c r="C94" s="125" t="str">
        <f>IF('Risk - Belirleme'!E94=""," ",'Risk - Belirleme'!E94)</f>
        <v xml:space="preserve"> </v>
      </c>
      <c r="D94" s="90"/>
      <c r="E94" s="92"/>
      <c r="F94" s="92"/>
      <c r="G94" s="92"/>
      <c r="H94" s="90"/>
      <c r="I94" s="91"/>
      <c r="J94" s="130" t="str">
        <f t="shared" si="65"/>
        <v/>
      </c>
      <c r="K94" s="130"/>
      <c r="L94" s="130" t="str">
        <f t="shared" si="66"/>
        <v/>
      </c>
      <c r="M94" s="130"/>
      <c r="N94" s="130" t="str">
        <f t="shared" si="63"/>
        <v/>
      </c>
      <c r="O94" s="176" t="str">
        <f t="shared" si="64"/>
        <v/>
      </c>
      <c r="W94" s="178" t="str">
        <f t="shared" si="38"/>
        <v/>
      </c>
      <c r="X94" s="178" t="str">
        <f t="shared" si="39"/>
        <v/>
      </c>
      <c r="Y94" s="178" t="str">
        <f t="shared" si="40"/>
        <v/>
      </c>
      <c r="Z94" s="178" t="str">
        <f t="shared" si="41"/>
        <v/>
      </c>
      <c r="AA94" s="178" t="str">
        <f t="shared" si="42"/>
        <v/>
      </c>
      <c r="AB94" s="178" t="str">
        <f t="shared" si="43"/>
        <v/>
      </c>
      <c r="AC94" s="178" t="str">
        <f t="shared" si="44"/>
        <v/>
      </c>
      <c r="AD94" s="178" t="str">
        <f t="shared" si="45"/>
        <v/>
      </c>
      <c r="AE94" s="178" t="str">
        <f t="shared" si="46"/>
        <v/>
      </c>
      <c r="AF94" s="178" t="str">
        <f t="shared" si="47"/>
        <v/>
      </c>
      <c r="AG94" s="178" t="str">
        <f t="shared" si="48"/>
        <v/>
      </c>
      <c r="AH94" s="178" t="str">
        <f t="shared" si="49"/>
        <v/>
      </c>
      <c r="AI94" s="178" t="str">
        <f t="shared" si="50"/>
        <v/>
      </c>
      <c r="AJ94" s="178" t="str">
        <f t="shared" si="51"/>
        <v/>
      </c>
      <c r="AK94" s="178" t="str">
        <f t="shared" si="52"/>
        <v/>
      </c>
      <c r="AL94" s="178" t="str">
        <f t="shared" si="53"/>
        <v/>
      </c>
      <c r="AM94" s="178" t="str">
        <f t="shared" si="54"/>
        <v/>
      </c>
      <c r="AN94" s="178" t="str">
        <f t="shared" si="55"/>
        <v/>
      </c>
      <c r="AO94" s="178" t="str">
        <f t="shared" si="56"/>
        <v/>
      </c>
      <c r="AP94" s="178" t="str">
        <f t="shared" si="57"/>
        <v/>
      </c>
      <c r="AQ94" s="178" t="str">
        <f t="shared" si="58"/>
        <v/>
      </c>
      <c r="AR94" s="178" t="str">
        <f t="shared" si="59"/>
        <v/>
      </c>
      <c r="AS94" s="178" t="str">
        <f t="shared" si="60"/>
        <v/>
      </c>
      <c r="AT94" s="178" t="str">
        <f t="shared" si="61"/>
        <v/>
      </c>
      <c r="AU94" s="178" t="str">
        <f t="shared" si="62"/>
        <v/>
      </c>
    </row>
    <row r="95" spans="1:47" ht="30" customHeight="1">
      <c r="A95" s="131" t="str">
        <f>IF('Risk - Belirleme'!A95=""," ",'Risk - Belirleme'!A95)</f>
        <v xml:space="preserve"> </v>
      </c>
      <c r="B95" s="125" t="str">
        <f>IF('Risk - Belirleme'!D95=""," ",'Risk - Belirleme'!D95)</f>
        <v xml:space="preserve"> </v>
      </c>
      <c r="C95" s="125" t="str">
        <f>IF('Risk - Belirleme'!E95=""," ",'Risk - Belirleme'!E95)</f>
        <v xml:space="preserve"> </v>
      </c>
      <c r="D95" s="90"/>
      <c r="E95" s="92"/>
      <c r="F95" s="92"/>
      <c r="G95" s="92"/>
      <c r="H95" s="90"/>
      <c r="I95" s="91"/>
      <c r="J95" s="130" t="str">
        <f t="shared" si="65"/>
        <v/>
      </c>
      <c r="K95" s="130"/>
      <c r="L95" s="130" t="str">
        <f t="shared" si="66"/>
        <v/>
      </c>
      <c r="M95" s="130"/>
      <c r="N95" s="130" t="str">
        <f t="shared" si="63"/>
        <v/>
      </c>
      <c r="O95" s="176" t="str">
        <f t="shared" si="64"/>
        <v/>
      </c>
      <c r="W95" s="178" t="str">
        <f t="shared" si="38"/>
        <v/>
      </c>
      <c r="X95" s="178" t="str">
        <f t="shared" si="39"/>
        <v/>
      </c>
      <c r="Y95" s="178" t="str">
        <f t="shared" si="40"/>
        <v/>
      </c>
      <c r="Z95" s="178" t="str">
        <f t="shared" si="41"/>
        <v/>
      </c>
      <c r="AA95" s="178" t="str">
        <f t="shared" si="42"/>
        <v/>
      </c>
      <c r="AB95" s="178" t="str">
        <f t="shared" si="43"/>
        <v/>
      </c>
      <c r="AC95" s="178" t="str">
        <f t="shared" si="44"/>
        <v/>
      </c>
      <c r="AD95" s="178" t="str">
        <f t="shared" si="45"/>
        <v/>
      </c>
      <c r="AE95" s="178" t="str">
        <f t="shared" si="46"/>
        <v/>
      </c>
      <c r="AF95" s="178" t="str">
        <f t="shared" si="47"/>
        <v/>
      </c>
      <c r="AG95" s="178" t="str">
        <f t="shared" si="48"/>
        <v/>
      </c>
      <c r="AH95" s="178" t="str">
        <f t="shared" si="49"/>
        <v/>
      </c>
      <c r="AI95" s="178" t="str">
        <f t="shared" si="50"/>
        <v/>
      </c>
      <c r="AJ95" s="178" t="str">
        <f t="shared" si="51"/>
        <v/>
      </c>
      <c r="AK95" s="178" t="str">
        <f t="shared" si="52"/>
        <v/>
      </c>
      <c r="AL95" s="178" t="str">
        <f t="shared" si="53"/>
        <v/>
      </c>
      <c r="AM95" s="178" t="str">
        <f t="shared" si="54"/>
        <v/>
      </c>
      <c r="AN95" s="178" t="str">
        <f t="shared" si="55"/>
        <v/>
      </c>
      <c r="AO95" s="178" t="str">
        <f t="shared" si="56"/>
        <v/>
      </c>
      <c r="AP95" s="178" t="str">
        <f t="shared" si="57"/>
        <v/>
      </c>
      <c r="AQ95" s="178" t="str">
        <f t="shared" si="58"/>
        <v/>
      </c>
      <c r="AR95" s="178" t="str">
        <f t="shared" si="59"/>
        <v/>
      </c>
      <c r="AS95" s="178" t="str">
        <f t="shared" si="60"/>
        <v/>
      </c>
      <c r="AT95" s="178" t="str">
        <f t="shared" si="61"/>
        <v/>
      </c>
      <c r="AU95" s="178" t="str">
        <f t="shared" si="62"/>
        <v/>
      </c>
    </row>
    <row r="96" spans="1:47" ht="30" customHeight="1">
      <c r="A96" s="131" t="str">
        <f>IF('Risk - Belirleme'!A96=""," ",'Risk - Belirleme'!A96)</f>
        <v xml:space="preserve"> </v>
      </c>
      <c r="B96" s="125" t="str">
        <f>IF('Risk - Belirleme'!D96=""," ",'Risk - Belirleme'!D96)</f>
        <v xml:space="preserve"> </v>
      </c>
      <c r="C96" s="125" t="str">
        <f>IF('Risk - Belirleme'!E96=""," ",'Risk - Belirleme'!E96)</f>
        <v xml:space="preserve"> </v>
      </c>
      <c r="D96" s="90"/>
      <c r="E96" s="92"/>
      <c r="F96" s="92"/>
      <c r="G96" s="92"/>
      <c r="H96" s="90"/>
      <c r="I96" s="91"/>
      <c r="J96" s="130" t="str">
        <f t="shared" si="65"/>
        <v/>
      </c>
      <c r="K96" s="130"/>
      <c r="L96" s="130" t="str">
        <f t="shared" si="66"/>
        <v/>
      </c>
      <c r="M96" s="130"/>
      <c r="N96" s="130" t="str">
        <f t="shared" si="63"/>
        <v/>
      </c>
      <c r="O96" s="176" t="str">
        <f t="shared" si="64"/>
        <v/>
      </c>
      <c r="W96" s="178" t="str">
        <f t="shared" si="38"/>
        <v/>
      </c>
      <c r="X96" s="178" t="str">
        <f t="shared" si="39"/>
        <v/>
      </c>
      <c r="Y96" s="178" t="str">
        <f t="shared" si="40"/>
        <v/>
      </c>
      <c r="Z96" s="178" t="str">
        <f t="shared" si="41"/>
        <v/>
      </c>
      <c r="AA96" s="178" t="str">
        <f t="shared" si="42"/>
        <v/>
      </c>
      <c r="AB96" s="178" t="str">
        <f t="shared" si="43"/>
        <v/>
      </c>
      <c r="AC96" s="178" t="str">
        <f t="shared" si="44"/>
        <v/>
      </c>
      <c r="AD96" s="178" t="str">
        <f t="shared" si="45"/>
        <v/>
      </c>
      <c r="AE96" s="178" t="str">
        <f t="shared" si="46"/>
        <v/>
      </c>
      <c r="AF96" s="178" t="str">
        <f t="shared" si="47"/>
        <v/>
      </c>
      <c r="AG96" s="178" t="str">
        <f t="shared" si="48"/>
        <v/>
      </c>
      <c r="AH96" s="178" t="str">
        <f t="shared" si="49"/>
        <v/>
      </c>
      <c r="AI96" s="178" t="str">
        <f t="shared" si="50"/>
        <v/>
      </c>
      <c r="AJ96" s="178" t="str">
        <f t="shared" si="51"/>
        <v/>
      </c>
      <c r="AK96" s="178" t="str">
        <f t="shared" si="52"/>
        <v/>
      </c>
      <c r="AL96" s="178" t="str">
        <f t="shared" si="53"/>
        <v/>
      </c>
      <c r="AM96" s="178" t="str">
        <f t="shared" si="54"/>
        <v/>
      </c>
      <c r="AN96" s="178" t="str">
        <f t="shared" si="55"/>
        <v/>
      </c>
      <c r="AO96" s="178" t="str">
        <f t="shared" si="56"/>
        <v/>
      </c>
      <c r="AP96" s="178" t="str">
        <f t="shared" si="57"/>
        <v/>
      </c>
      <c r="AQ96" s="178" t="str">
        <f t="shared" si="58"/>
        <v/>
      </c>
      <c r="AR96" s="178" t="str">
        <f t="shared" si="59"/>
        <v/>
      </c>
      <c r="AS96" s="178" t="str">
        <f t="shared" si="60"/>
        <v/>
      </c>
      <c r="AT96" s="178" t="str">
        <f t="shared" si="61"/>
        <v/>
      </c>
      <c r="AU96" s="178" t="str">
        <f t="shared" si="62"/>
        <v/>
      </c>
    </row>
    <row r="97" spans="1:47" ht="30" customHeight="1">
      <c r="A97" s="131" t="str">
        <f>IF('Risk - Belirleme'!A97=""," ",'Risk - Belirleme'!A97)</f>
        <v xml:space="preserve"> </v>
      </c>
      <c r="B97" s="125" t="str">
        <f>IF('Risk - Belirleme'!D97=""," ",'Risk - Belirleme'!D97)</f>
        <v xml:space="preserve"> </v>
      </c>
      <c r="C97" s="125" t="str">
        <f>IF('Risk - Belirleme'!E97=""," ",'Risk - Belirleme'!E97)</f>
        <v xml:space="preserve"> </v>
      </c>
      <c r="D97" s="90"/>
      <c r="E97" s="92"/>
      <c r="F97" s="92"/>
      <c r="G97" s="92"/>
      <c r="H97" s="90"/>
      <c r="I97" s="91"/>
      <c r="J97" s="130" t="str">
        <f t="shared" si="65"/>
        <v/>
      </c>
      <c r="K97" s="130"/>
      <c r="L97" s="130" t="str">
        <f t="shared" si="66"/>
        <v/>
      </c>
      <c r="M97" s="130"/>
      <c r="N97" s="130" t="str">
        <f t="shared" si="63"/>
        <v/>
      </c>
      <c r="O97" s="176" t="str">
        <f t="shared" si="64"/>
        <v/>
      </c>
      <c r="W97" s="178" t="str">
        <f t="shared" si="38"/>
        <v/>
      </c>
      <c r="X97" s="178" t="str">
        <f t="shared" si="39"/>
        <v/>
      </c>
      <c r="Y97" s="178" t="str">
        <f t="shared" si="40"/>
        <v/>
      </c>
      <c r="Z97" s="178" t="str">
        <f t="shared" si="41"/>
        <v/>
      </c>
      <c r="AA97" s="178" t="str">
        <f t="shared" si="42"/>
        <v/>
      </c>
      <c r="AB97" s="178" t="str">
        <f t="shared" si="43"/>
        <v/>
      </c>
      <c r="AC97" s="178" t="str">
        <f t="shared" si="44"/>
        <v/>
      </c>
      <c r="AD97" s="178" t="str">
        <f t="shared" si="45"/>
        <v/>
      </c>
      <c r="AE97" s="178" t="str">
        <f t="shared" si="46"/>
        <v/>
      </c>
      <c r="AF97" s="178" t="str">
        <f t="shared" si="47"/>
        <v/>
      </c>
      <c r="AG97" s="178" t="str">
        <f t="shared" si="48"/>
        <v/>
      </c>
      <c r="AH97" s="178" t="str">
        <f t="shared" si="49"/>
        <v/>
      </c>
      <c r="AI97" s="178" t="str">
        <f t="shared" si="50"/>
        <v/>
      </c>
      <c r="AJ97" s="178" t="str">
        <f t="shared" si="51"/>
        <v/>
      </c>
      <c r="AK97" s="178" t="str">
        <f t="shared" si="52"/>
        <v/>
      </c>
      <c r="AL97" s="178" t="str">
        <f t="shared" si="53"/>
        <v/>
      </c>
      <c r="AM97" s="178" t="str">
        <f t="shared" si="54"/>
        <v/>
      </c>
      <c r="AN97" s="178" t="str">
        <f t="shared" si="55"/>
        <v/>
      </c>
      <c r="AO97" s="178" t="str">
        <f t="shared" si="56"/>
        <v/>
      </c>
      <c r="AP97" s="178" t="str">
        <f t="shared" si="57"/>
        <v/>
      </c>
      <c r="AQ97" s="178" t="str">
        <f t="shared" si="58"/>
        <v/>
      </c>
      <c r="AR97" s="178" t="str">
        <f t="shared" si="59"/>
        <v/>
      </c>
      <c r="AS97" s="178" t="str">
        <f t="shared" si="60"/>
        <v/>
      </c>
      <c r="AT97" s="178" t="str">
        <f t="shared" si="61"/>
        <v/>
      </c>
      <c r="AU97" s="178" t="str">
        <f t="shared" si="62"/>
        <v/>
      </c>
    </row>
    <row r="98" spans="1:47" ht="30" customHeight="1">
      <c r="A98" s="131" t="str">
        <f>IF('Risk - Belirleme'!A98=""," ",'Risk - Belirleme'!A98)</f>
        <v xml:space="preserve"> </v>
      </c>
      <c r="B98" s="125" t="str">
        <f>IF('Risk - Belirleme'!D98=""," ",'Risk - Belirleme'!D98)</f>
        <v xml:space="preserve"> </v>
      </c>
      <c r="C98" s="125" t="str">
        <f>IF('Risk - Belirleme'!E98=""," ",'Risk - Belirleme'!E98)</f>
        <v xml:space="preserve"> </v>
      </c>
      <c r="D98" s="90"/>
      <c r="E98" s="92"/>
      <c r="F98" s="92"/>
      <c r="G98" s="92"/>
      <c r="H98" s="90"/>
      <c r="I98" s="91"/>
      <c r="J98" s="130" t="str">
        <f t="shared" si="65"/>
        <v/>
      </c>
      <c r="K98" s="130"/>
      <c r="L98" s="130" t="str">
        <f t="shared" si="66"/>
        <v/>
      </c>
      <c r="M98" s="130"/>
      <c r="N98" s="130" t="str">
        <f t="shared" si="63"/>
        <v/>
      </c>
      <c r="O98" s="176" t="str">
        <f t="shared" si="64"/>
        <v/>
      </c>
      <c r="W98" s="178" t="str">
        <f t="shared" si="38"/>
        <v/>
      </c>
      <c r="X98" s="178" t="str">
        <f t="shared" si="39"/>
        <v/>
      </c>
      <c r="Y98" s="178" t="str">
        <f t="shared" si="40"/>
        <v/>
      </c>
      <c r="Z98" s="178" t="str">
        <f t="shared" si="41"/>
        <v/>
      </c>
      <c r="AA98" s="178" t="str">
        <f t="shared" si="42"/>
        <v/>
      </c>
      <c r="AB98" s="178" t="str">
        <f t="shared" si="43"/>
        <v/>
      </c>
      <c r="AC98" s="178" t="str">
        <f t="shared" si="44"/>
        <v/>
      </c>
      <c r="AD98" s="178" t="str">
        <f t="shared" si="45"/>
        <v/>
      </c>
      <c r="AE98" s="178" t="str">
        <f t="shared" si="46"/>
        <v/>
      </c>
      <c r="AF98" s="178" t="str">
        <f t="shared" si="47"/>
        <v/>
      </c>
      <c r="AG98" s="178" t="str">
        <f t="shared" si="48"/>
        <v/>
      </c>
      <c r="AH98" s="178" t="str">
        <f t="shared" si="49"/>
        <v/>
      </c>
      <c r="AI98" s="178" t="str">
        <f t="shared" si="50"/>
        <v/>
      </c>
      <c r="AJ98" s="178" t="str">
        <f t="shared" si="51"/>
        <v/>
      </c>
      <c r="AK98" s="178" t="str">
        <f t="shared" si="52"/>
        <v/>
      </c>
      <c r="AL98" s="178" t="str">
        <f t="shared" si="53"/>
        <v/>
      </c>
      <c r="AM98" s="178" t="str">
        <f t="shared" si="54"/>
        <v/>
      </c>
      <c r="AN98" s="178" t="str">
        <f t="shared" si="55"/>
        <v/>
      </c>
      <c r="AO98" s="178" t="str">
        <f t="shared" si="56"/>
        <v/>
      </c>
      <c r="AP98" s="178" t="str">
        <f t="shared" si="57"/>
        <v/>
      </c>
      <c r="AQ98" s="178" t="str">
        <f t="shared" si="58"/>
        <v/>
      </c>
      <c r="AR98" s="178" t="str">
        <f t="shared" si="59"/>
        <v/>
      </c>
      <c r="AS98" s="178" t="str">
        <f t="shared" si="60"/>
        <v/>
      </c>
      <c r="AT98" s="178" t="str">
        <f t="shared" si="61"/>
        <v/>
      </c>
      <c r="AU98" s="178" t="str">
        <f t="shared" si="62"/>
        <v/>
      </c>
    </row>
    <row r="99" spans="1:47" ht="30" customHeight="1">
      <c r="A99" s="131" t="str">
        <f>IF('Risk - Belirleme'!A99=""," ",'Risk - Belirleme'!A99)</f>
        <v xml:space="preserve"> </v>
      </c>
      <c r="B99" s="125" t="str">
        <f>IF('Risk - Belirleme'!D99=""," ",'Risk - Belirleme'!D99)</f>
        <v xml:space="preserve"> </v>
      </c>
      <c r="C99" s="125" t="str">
        <f>IF('Risk - Belirleme'!E99=""," ",'Risk - Belirleme'!E99)</f>
        <v xml:space="preserve"> </v>
      </c>
      <c r="D99" s="90"/>
      <c r="E99" s="92"/>
      <c r="F99" s="92"/>
      <c r="G99" s="92"/>
      <c r="H99" s="90"/>
      <c r="I99" s="91"/>
      <c r="J99" s="130" t="str">
        <f t="shared" si="65"/>
        <v/>
      </c>
      <c r="K99" s="130"/>
      <c r="L99" s="130" t="str">
        <f t="shared" si="66"/>
        <v/>
      </c>
      <c r="M99" s="130"/>
      <c r="N99" s="130" t="str">
        <f t="shared" si="63"/>
        <v/>
      </c>
      <c r="O99" s="176" t="str">
        <f t="shared" si="64"/>
        <v/>
      </c>
      <c r="W99" s="178" t="str">
        <f t="shared" si="38"/>
        <v/>
      </c>
      <c r="X99" s="178" t="str">
        <f t="shared" si="39"/>
        <v/>
      </c>
      <c r="Y99" s="178" t="str">
        <f t="shared" si="40"/>
        <v/>
      </c>
      <c r="Z99" s="178" t="str">
        <f t="shared" si="41"/>
        <v/>
      </c>
      <c r="AA99" s="178" t="str">
        <f t="shared" si="42"/>
        <v/>
      </c>
      <c r="AB99" s="178" t="str">
        <f t="shared" si="43"/>
        <v/>
      </c>
      <c r="AC99" s="178" t="str">
        <f t="shared" si="44"/>
        <v/>
      </c>
      <c r="AD99" s="178" t="str">
        <f t="shared" si="45"/>
        <v/>
      </c>
      <c r="AE99" s="178" t="str">
        <f t="shared" si="46"/>
        <v/>
      </c>
      <c r="AF99" s="178" t="str">
        <f t="shared" si="47"/>
        <v/>
      </c>
      <c r="AG99" s="178" t="str">
        <f t="shared" si="48"/>
        <v/>
      </c>
      <c r="AH99" s="178" t="str">
        <f t="shared" si="49"/>
        <v/>
      </c>
      <c r="AI99" s="178" t="str">
        <f t="shared" si="50"/>
        <v/>
      </c>
      <c r="AJ99" s="178" t="str">
        <f t="shared" si="51"/>
        <v/>
      </c>
      <c r="AK99" s="178" t="str">
        <f t="shared" si="52"/>
        <v/>
      </c>
      <c r="AL99" s="178" t="str">
        <f t="shared" si="53"/>
        <v/>
      </c>
      <c r="AM99" s="178" t="str">
        <f t="shared" si="54"/>
        <v/>
      </c>
      <c r="AN99" s="178" t="str">
        <f t="shared" si="55"/>
        <v/>
      </c>
      <c r="AO99" s="178" t="str">
        <f t="shared" si="56"/>
        <v/>
      </c>
      <c r="AP99" s="178" t="str">
        <f t="shared" si="57"/>
        <v/>
      </c>
      <c r="AQ99" s="178" t="str">
        <f t="shared" si="58"/>
        <v/>
      </c>
      <c r="AR99" s="178" t="str">
        <f t="shared" si="59"/>
        <v/>
      </c>
      <c r="AS99" s="178" t="str">
        <f t="shared" si="60"/>
        <v/>
      </c>
      <c r="AT99" s="178" t="str">
        <f t="shared" si="61"/>
        <v/>
      </c>
      <c r="AU99" s="178" t="str">
        <f t="shared" si="62"/>
        <v/>
      </c>
    </row>
    <row r="100" spans="1:47" s="154" customFormat="1" ht="14.4">
      <c r="A100" s="180"/>
      <c r="B100" s="181"/>
      <c r="C100" s="181"/>
      <c r="D100" s="181"/>
      <c r="E100" s="181"/>
      <c r="F100" s="181"/>
      <c r="G100" s="181"/>
      <c r="H100" s="181"/>
      <c r="I100" s="181"/>
      <c r="J100" s="181"/>
      <c r="K100" s="181"/>
      <c r="L100" s="181"/>
      <c r="M100" s="181"/>
      <c r="N100" s="181"/>
      <c r="O100" s="181"/>
      <c r="P100" s="144"/>
      <c r="Q100" s="144"/>
      <c r="R100" s="144"/>
      <c r="S100" s="144"/>
      <c r="T100" s="144"/>
      <c r="W100" s="182">
        <f>COUNTIF(W15:W99,"X")</f>
        <v>1</v>
      </c>
      <c r="X100" s="182">
        <f t="shared" ref="X100:AU100" si="67">COUNTIF(X15:X99,"X")</f>
        <v>0</v>
      </c>
      <c r="Y100" s="182">
        <f t="shared" si="67"/>
        <v>0</v>
      </c>
      <c r="Z100" s="182">
        <f t="shared" si="67"/>
        <v>0</v>
      </c>
      <c r="AA100" s="182">
        <f t="shared" si="67"/>
        <v>0</v>
      </c>
      <c r="AB100" s="182">
        <f t="shared" si="67"/>
        <v>1</v>
      </c>
      <c r="AC100" s="182">
        <f t="shared" si="67"/>
        <v>22</v>
      </c>
      <c r="AD100" s="182">
        <f t="shared" si="67"/>
        <v>3</v>
      </c>
      <c r="AE100" s="182">
        <f t="shared" si="67"/>
        <v>2</v>
      </c>
      <c r="AF100" s="182">
        <f t="shared" si="67"/>
        <v>0</v>
      </c>
      <c r="AG100" s="182">
        <f t="shared" si="67"/>
        <v>0</v>
      </c>
      <c r="AH100" s="182">
        <f t="shared" si="67"/>
        <v>5</v>
      </c>
      <c r="AI100" s="182">
        <f t="shared" si="67"/>
        <v>10</v>
      </c>
      <c r="AJ100" s="182">
        <f t="shared" si="67"/>
        <v>2</v>
      </c>
      <c r="AK100" s="182">
        <f t="shared" si="67"/>
        <v>0</v>
      </c>
      <c r="AL100" s="182">
        <f t="shared" si="67"/>
        <v>1</v>
      </c>
      <c r="AM100" s="182">
        <f t="shared" si="67"/>
        <v>2</v>
      </c>
      <c r="AN100" s="182">
        <f t="shared" si="67"/>
        <v>2</v>
      </c>
      <c r="AO100" s="182">
        <f t="shared" si="67"/>
        <v>3</v>
      </c>
      <c r="AP100" s="182">
        <f t="shared" si="67"/>
        <v>0</v>
      </c>
      <c r="AQ100" s="182">
        <f t="shared" si="67"/>
        <v>1</v>
      </c>
      <c r="AR100" s="182">
        <f t="shared" si="67"/>
        <v>0</v>
      </c>
      <c r="AS100" s="182">
        <f t="shared" si="67"/>
        <v>0</v>
      </c>
      <c r="AT100" s="182">
        <f t="shared" si="67"/>
        <v>0</v>
      </c>
      <c r="AU100" s="182">
        <f t="shared" si="67"/>
        <v>0</v>
      </c>
    </row>
    <row r="101" spans="1:47" s="154" customFormat="1" ht="14.4">
      <c r="A101" s="144"/>
      <c r="B101" s="144"/>
      <c r="C101" s="144"/>
      <c r="D101" s="144"/>
      <c r="E101" s="144"/>
      <c r="F101" s="144"/>
      <c r="G101" s="144"/>
      <c r="H101" s="144"/>
      <c r="I101" s="144"/>
      <c r="J101" s="144"/>
      <c r="K101" s="144"/>
      <c r="L101" s="144"/>
      <c r="M101" s="144"/>
      <c r="N101" s="144"/>
      <c r="O101" s="144"/>
      <c r="P101" s="144"/>
      <c r="Q101" s="144"/>
      <c r="R101" s="144"/>
      <c r="S101" s="144"/>
      <c r="T101" s="144"/>
    </row>
    <row r="102" spans="1:47" s="154" customFormat="1" ht="14.4">
      <c r="A102" s="144"/>
      <c r="B102" s="144"/>
      <c r="C102" s="144"/>
      <c r="D102" s="144"/>
      <c r="E102" s="144"/>
      <c r="F102" s="144"/>
      <c r="G102" s="144"/>
      <c r="H102" s="144"/>
      <c r="I102" s="144"/>
      <c r="J102" s="144"/>
      <c r="K102" s="144"/>
      <c r="L102" s="144"/>
      <c r="M102" s="144"/>
      <c r="N102" s="144"/>
      <c r="O102" s="144"/>
      <c r="P102" s="144"/>
      <c r="Q102" s="144"/>
      <c r="R102" s="144"/>
      <c r="S102" s="144"/>
      <c r="T102" s="144"/>
    </row>
    <row r="103" spans="1:47" s="154" customFormat="1" ht="14.4">
      <c r="A103" s="144"/>
      <c r="B103" s="144"/>
      <c r="C103" s="144"/>
      <c r="D103" s="144"/>
      <c r="E103" s="144"/>
      <c r="F103" s="144"/>
      <c r="G103" s="144"/>
      <c r="H103" s="144"/>
      <c r="I103" s="144"/>
      <c r="J103" s="144"/>
      <c r="K103" s="144"/>
      <c r="L103" s="144"/>
      <c r="M103" s="144"/>
      <c r="N103" s="144"/>
      <c r="O103" s="144"/>
      <c r="P103" s="144"/>
      <c r="Q103" s="144"/>
      <c r="R103" s="144"/>
      <c r="S103" s="144"/>
      <c r="T103" s="144"/>
    </row>
    <row r="104" spans="1:47" s="154" customFormat="1" ht="14.4">
      <c r="A104" s="144"/>
      <c r="B104" s="144"/>
      <c r="C104" s="144"/>
      <c r="D104" s="144"/>
      <c r="E104" s="144"/>
      <c r="F104" s="144"/>
      <c r="G104" s="144"/>
      <c r="H104" s="144"/>
      <c r="I104" s="144"/>
      <c r="J104" s="144"/>
      <c r="K104" s="144"/>
      <c r="L104" s="144"/>
      <c r="M104" s="144"/>
      <c r="N104" s="144"/>
      <c r="O104" s="144"/>
      <c r="P104" s="144"/>
      <c r="Q104" s="144"/>
      <c r="R104" s="144"/>
      <c r="S104" s="144"/>
      <c r="T104" s="144"/>
    </row>
    <row r="105" spans="1:47" s="154" customFormat="1" ht="14.4">
      <c r="A105" s="144"/>
      <c r="B105" s="144"/>
      <c r="C105" s="144"/>
      <c r="D105" s="144"/>
      <c r="E105" s="144"/>
      <c r="F105" s="144"/>
      <c r="G105" s="144"/>
      <c r="H105" s="144"/>
      <c r="I105" s="144"/>
      <c r="J105" s="144"/>
      <c r="K105" s="144"/>
      <c r="L105" s="144"/>
      <c r="M105" s="144"/>
      <c r="N105" s="144"/>
      <c r="O105" s="144"/>
      <c r="P105" s="144"/>
      <c r="Q105" s="144"/>
      <c r="R105" s="144"/>
      <c r="S105" s="144"/>
      <c r="T105" s="144"/>
    </row>
  </sheetData>
  <sheetProtection algorithmName="SHA-512" hashValue="8lFsO0ZBU2JnHWmEFAnKixlyDA+lm1QdQnefdLnhbJS5hrN+oRHjxNwLL7MXEUSKHFc81LHQpXArDT/tc4TTVQ==" saltValue="KbDoT5yZD1ibU6D2RBn3ng==" spinCount="100000" sheet="1" objects="1" scenarios="1" formatRows="0"/>
  <mergeCells count="15">
    <mergeCell ref="A1:O1"/>
    <mergeCell ref="W2:AU2"/>
    <mergeCell ref="W6:W10"/>
    <mergeCell ref="AJ6:AM6"/>
    <mergeCell ref="Y12:AC12"/>
    <mergeCell ref="A2:A3"/>
    <mergeCell ref="B2:B3"/>
    <mergeCell ref="C2:C3"/>
    <mergeCell ref="D2:D3"/>
    <mergeCell ref="E2:E3"/>
    <mergeCell ref="F2:F3"/>
    <mergeCell ref="J2:O2"/>
    <mergeCell ref="G2:G3"/>
    <mergeCell ref="H2:H3"/>
    <mergeCell ref="I2:I3"/>
  </mergeCells>
  <conditionalFormatting sqref="O15:O99">
    <cfRule type="containsText" dxfId="7" priority="1" operator="containsText" text="Çok Yüksek">
      <formula>NOT(ISERROR(SEARCH("Çok Yüksek",O15)))</formula>
    </cfRule>
    <cfRule type="containsText" dxfId="6" priority="2" operator="containsText" text="Yüksek">
      <formula>NOT(ISERROR(SEARCH("Yüksek",O15)))</formula>
    </cfRule>
    <cfRule type="containsText" dxfId="5" priority="3" operator="containsText" text="Orta">
      <formula>NOT(ISERROR(SEARCH("Orta",O15)))</formula>
    </cfRule>
    <cfRule type="containsText" dxfId="4" priority="4" operator="containsText" text="Düşük">
      <formula>NOT(ISERROR(SEARCH("Düşük",O15)))</formula>
    </cfRule>
  </conditionalFormatting>
  <dataValidations xWindow="435" yWindow="602" count="12">
    <dataValidation type="list" allowBlank="1" showInputMessage="1" showErrorMessage="1" promptTitle="Müdahale Eylemi / Strateji" prompt="Belirlenen risk için uygun cevap ölçüsünü seçin" sqref="D15:D99">
      <formula1>$D$7:$D$11</formula1>
    </dataValidation>
    <dataValidation allowBlank="1" showInputMessage="1" showErrorMessage="1" promptTitle="Risk Yanıt Açıklaması" prompt="Riske karşı oluşturulan kontrol faaliyetinin / stratejisinin açıklamasını yapın" sqref="E15:E99"/>
    <dataValidation allowBlank="1" showInputMessage="1" showErrorMessage="1" promptTitle="Risk Sorumlusu" prompt="Tanımlanan risk için risk sorumlusunu girin" sqref="F15:F99"/>
    <dataValidation allowBlank="1" showErrorMessage="1" promptTitle="Kontrol Önlemleri" prompt="Riske karşı faaliyete geçirilen kontrol önlemleri" sqref="H23 G15:G99"/>
    <dataValidation allowBlank="1" showErrorMessage="1" promptTitle="Riskin Giderilme Tarihi" prompt="Riskin tanımlandığı tarihi girin (GG / AA / YY)" sqref="I15 I17:I99"/>
    <dataValidation type="list" allowBlank="1" showInputMessage="1" showErrorMessage="1" promptTitle="Etki" prompt="Seçilen müdahale eylemi / stratejisini hesaplayarak riskin neden olduğu yaklaşık etkiyi seçin" sqref="K15:K99">
      <formula1>$K$7:$K$12</formula1>
    </dataValidation>
    <dataValidation allowBlank="1" showInputMessage="1" showErrorMessage="1" promptTitle="Risk No" prompt="'GİRİŞ - Tanımlama' sayfasına göre otomatik olarak gelen risk numarası" sqref="A15:A99"/>
    <dataValidation allowBlank="1" showInputMessage="1" showErrorMessage="1" promptTitle="Kısa Risk Açıklaması" prompt="'GİRİŞ - Tanımlama' sayfası temel alınarak otomatik olarak doldurulan kısa risk açıklaması" sqref="B15:B99"/>
    <dataValidation allowBlank="1" showInputMessage="1" showErrorMessage="1" promptTitle="Risk Kategorisi" prompt="'GİRİŞ - Tanımlama' sayfasına göre otomatik olarak doldurulan riskin etki kategorisi" sqref="C15:C99"/>
    <dataValidation allowBlank="1" showInputMessage="1" showErrorMessage="1" promptTitle="Risk Oranı" prompt="'GİRİŞ - Kategoriler &amp; Derecelendirme' sayfasında sunulan risk haritasına göre otomatik olarak hesaplanır" sqref="O15:O99"/>
    <dataValidation type="list" allowBlank="1" showInputMessage="1" showErrorMessage="1" promptTitle="Olasılık" prompt="Seçilen müdahale eylemi / stratejisini hesaplayarak, meydana gelen riskin yaklaşık olasılığını seçin." sqref="M15:M99">
      <formula1>$M$7:$M$11</formula1>
    </dataValidation>
    <dataValidation allowBlank="1" showErrorMessage="1" promptTitle="Durum" prompt="Kontrol önlemlerine göre mevcut riskin aktif veya pasif durumda olup olmadığını seçin" sqref="H15:H22 H24:H99"/>
  </dataValidations>
  <pageMargins left="0.70866141732283472" right="0.70866141732283472" top="0.74803149606299213" bottom="0.74803149606299213" header="0.31496062992125984" footer="0.31496062992125984"/>
  <pageSetup scale="42" fitToHeight="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18</vt:i4>
      </vt:variant>
    </vt:vector>
  </HeadingPairs>
  <TitlesOfParts>
    <vt:vector size="30" baseType="lpstr">
      <vt:lpstr>RH1</vt:lpstr>
      <vt:lpstr>Risk Evreni Çalışması</vt:lpstr>
      <vt:lpstr>Template vs. Examples</vt:lpstr>
      <vt:lpstr>REF - Instructions</vt:lpstr>
      <vt:lpstr>GİRİŞ - Kategoriler&amp;Dereceleme</vt:lpstr>
      <vt:lpstr>Risk - Belirleme</vt:lpstr>
      <vt:lpstr>riskler</vt:lpstr>
      <vt:lpstr>Risk - Analizi</vt:lpstr>
      <vt:lpstr>Risk - Yönetimi</vt:lpstr>
      <vt:lpstr>ÇIKTI - Risk Kaydı</vt:lpstr>
      <vt:lpstr>REF - Glossary</vt:lpstr>
      <vt:lpstr>REF - FAQs</vt:lpstr>
      <vt:lpstr>'ÇIKTI - Risk Kaydı'!Yazdırma_Alanı</vt:lpstr>
      <vt:lpstr>'GİRİŞ - Kategoriler&amp;Dereceleme'!Yazdırma_Alanı</vt:lpstr>
      <vt:lpstr>'REF - FAQs'!Yazdırma_Alanı</vt:lpstr>
      <vt:lpstr>'REF - Glossary'!Yazdırma_Alanı</vt:lpstr>
      <vt:lpstr>'REF - Instructions'!Yazdırma_Alanı</vt:lpstr>
      <vt:lpstr>'RH1'!Yazdırma_Alanı</vt:lpstr>
      <vt:lpstr>'Risk - Analizi'!Yazdırma_Alanı</vt:lpstr>
      <vt:lpstr>'Risk - Belirleme'!Yazdırma_Alanı</vt:lpstr>
      <vt:lpstr>'Risk - Yönetimi'!Yazdırma_Alanı</vt:lpstr>
      <vt:lpstr>'Risk Evreni Çalışması'!Yazdırma_Alanı</vt:lpstr>
      <vt:lpstr>'Template vs. Examples'!Yazdırma_Alanı</vt:lpstr>
      <vt:lpstr>'ÇIKTI - Risk Kaydı'!Yazdırma_Başlıkları</vt:lpstr>
      <vt:lpstr>'REF - FAQs'!Yazdırma_Başlıkları</vt:lpstr>
      <vt:lpstr>'REF - Glossary'!Yazdırma_Başlıkları</vt:lpstr>
      <vt:lpstr>'REF - Instructions'!Yazdırma_Başlıkları</vt:lpstr>
      <vt:lpstr>'Risk - Analizi'!Yazdırma_Başlıkları</vt:lpstr>
      <vt:lpstr>'Risk - Belirleme'!Yazdırma_Başlıkları</vt:lpstr>
      <vt:lpstr>'Risk - Yönetimi'!Yazdırma_Başlıkları</vt:lpstr>
    </vt:vector>
  </TitlesOfParts>
  <Company>Parsons Brinckerhoff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 Senesi</dc:creator>
  <cp:lastModifiedBy>Windows User</cp:lastModifiedBy>
  <cp:lastPrinted>2018-04-26T09:06:15Z</cp:lastPrinted>
  <dcterms:created xsi:type="dcterms:W3CDTF">2015-12-29T19:51:38Z</dcterms:created>
  <dcterms:modified xsi:type="dcterms:W3CDTF">2018-08-03T08:38:50Z</dcterms:modified>
</cp:coreProperties>
</file>